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tabRatio="682" activeTab="3"/>
  </bookViews>
  <sheets>
    <sheet name="доходы 1" sheetId="1" r:id="rId1"/>
    <sheet name="расходы 2" sheetId="2" r:id="rId2"/>
    <sheet name="расходы 3" sheetId="4" r:id="rId3"/>
    <sheet name="источники 4" sheetId="3" r:id="rId4"/>
  </sheets>
  <externalReferences>
    <externalReference r:id="rId5"/>
  </externalReferences>
  <definedNames>
    <definedName name="_xlnm.Print_Area" localSheetId="0">'доходы 1'!$A$1:$E$124</definedName>
    <definedName name="_xlnm.Print_Area" localSheetId="1">'расходы 2'!$A$1:$I$220</definedName>
    <definedName name="_xlnm.Print_Area" localSheetId="2">'расходы 3'!$A$1:$F$45</definedName>
  </definedNames>
  <calcPr calcId="145621"/>
</workbook>
</file>

<file path=xl/calcChain.xml><?xml version="1.0" encoding="utf-8"?>
<calcChain xmlns="http://schemas.openxmlformats.org/spreadsheetml/2006/main">
  <c r="I31" i="2" l="1"/>
  <c r="E45" i="4" l="1"/>
  <c r="E44" i="4"/>
  <c r="E36" i="4"/>
  <c r="E35" i="4" s="1"/>
  <c r="E34" i="4" s="1"/>
  <c r="E11" i="4"/>
  <c r="I113" i="2" l="1"/>
  <c r="I219" i="2"/>
  <c r="I217" i="2"/>
  <c r="I216" i="2" s="1"/>
  <c r="I215" i="2" s="1"/>
  <c r="I213" i="2"/>
  <c r="I212" i="2" s="1"/>
  <c r="I211" i="2" s="1"/>
  <c r="F42" i="4" s="1"/>
  <c r="I209" i="2"/>
  <c r="I208" i="2" s="1"/>
  <c r="I206" i="2"/>
  <c r="I205" i="2" s="1"/>
  <c r="I202" i="2"/>
  <c r="I201" i="2" s="1"/>
  <c r="I200" i="2" s="1"/>
  <c r="I199" i="2" s="1"/>
  <c r="I197" i="2"/>
  <c r="I196" i="2" s="1"/>
  <c r="I194" i="2"/>
  <c r="I191" i="2"/>
  <c r="I187" i="2"/>
  <c r="I186" i="2" s="1"/>
  <c r="I183" i="2"/>
  <c r="I182" i="2" s="1"/>
  <c r="I180" i="2"/>
  <c r="I179" i="2" s="1"/>
  <c r="I178" i="2" s="1"/>
  <c r="I177" i="2" s="1"/>
  <c r="I176" i="2" s="1"/>
  <c r="F41" i="4" s="1"/>
  <c r="F40" i="4" s="1"/>
  <c r="I168" i="2"/>
  <c r="I167" i="2" s="1"/>
  <c r="I166" i="2" s="1"/>
  <c r="I165" i="2" s="1"/>
  <c r="F39" i="4" s="1"/>
  <c r="I163" i="2"/>
  <c r="I161" i="2"/>
  <c r="I159" i="2"/>
  <c r="I156" i="2"/>
  <c r="I154" i="2"/>
  <c r="I147" i="2"/>
  <c r="I146" i="2" s="1"/>
  <c r="I145" i="2" s="1"/>
  <c r="I143" i="2"/>
  <c r="I141" i="2"/>
  <c r="I136" i="2"/>
  <c r="I135" i="2"/>
  <c r="I133" i="2"/>
  <c r="I131" i="2"/>
  <c r="I123" i="2"/>
  <c r="I122" i="2" s="1"/>
  <c r="I121" i="2" s="1"/>
  <c r="F27" i="4" s="1"/>
  <c r="I119" i="2"/>
  <c r="I118" i="2" s="1"/>
  <c r="I117" i="2" s="1"/>
  <c r="I116" i="2" s="1"/>
  <c r="F25" i="4" s="1"/>
  <c r="F23" i="4" s="1"/>
  <c r="I112" i="2"/>
  <c r="I111" i="2" s="1"/>
  <c r="I110" i="2" s="1"/>
  <c r="F22" i="4" s="1"/>
  <c r="I107" i="2"/>
  <c r="I106" i="2"/>
  <c r="I105" i="2" s="1"/>
  <c r="I104" i="2" s="1"/>
  <c r="I102" i="2"/>
  <c r="I101" i="2" s="1"/>
  <c r="I99" i="2"/>
  <c r="I98" i="2"/>
  <c r="I97" i="2" s="1"/>
  <c r="I94" i="2"/>
  <c r="I92" i="2"/>
  <c r="I90" i="2"/>
  <c r="I88" i="2"/>
  <c r="I81" i="2"/>
  <c r="I80" i="2" s="1"/>
  <c r="I79" i="2" s="1"/>
  <c r="I76" i="2"/>
  <c r="I75" i="2" s="1"/>
  <c r="I73" i="2"/>
  <c r="I70" i="2"/>
  <c r="I69" i="2" s="1"/>
  <c r="I67" i="2"/>
  <c r="I66" i="2" s="1"/>
  <c r="I64" i="2"/>
  <c r="I63" i="2" s="1"/>
  <c r="I62" i="2" s="1"/>
  <c r="I60" i="2"/>
  <c r="I59" i="2" s="1"/>
  <c r="I58" i="2" s="1"/>
  <c r="I57" i="2" s="1"/>
  <c r="I54" i="2"/>
  <c r="I53" i="2" s="1"/>
  <c r="I50" i="2" s="1"/>
  <c r="F16" i="4" s="1"/>
  <c r="I48" i="2"/>
  <c r="I47" i="2" s="1"/>
  <c r="I46" i="2" s="1"/>
  <c r="F15" i="4" s="1"/>
  <c r="I44" i="2"/>
  <c r="I43" i="2"/>
  <c r="I42" i="2" s="1"/>
  <c r="I40" i="2"/>
  <c r="I39" i="2" s="1"/>
  <c r="I38" i="2" s="1"/>
  <c r="F13" i="4" s="1"/>
  <c r="I34" i="2"/>
  <c r="I33" i="2" s="1"/>
  <c r="I30" i="2"/>
  <c r="I29" i="2" s="1"/>
  <c r="I28" i="2" s="1"/>
  <c r="I23" i="2"/>
  <c r="I22" i="2" s="1"/>
  <c r="I20" i="2"/>
  <c r="I19" i="2" s="1"/>
  <c r="I15" i="2"/>
  <c r="I14" i="2" s="1"/>
  <c r="I13" i="2" s="1"/>
  <c r="F10" i="4" s="1"/>
  <c r="I96" i="2" l="1"/>
  <c r="F21" i="4" s="1"/>
  <c r="I151" i="2"/>
  <c r="I150" i="2" s="1"/>
  <c r="I130" i="2"/>
  <c r="I129" i="2" s="1"/>
  <c r="I128" i="2" s="1"/>
  <c r="I127" i="2" s="1"/>
  <c r="F32" i="4" s="1"/>
  <c r="I140" i="2"/>
  <c r="I139" i="2" s="1"/>
  <c r="I87" i="2"/>
  <c r="I86" i="2" s="1"/>
  <c r="I85" i="2" s="1"/>
  <c r="I158" i="2"/>
  <c r="I149" i="2" s="1"/>
  <c r="F38" i="4" s="1"/>
  <c r="F31" i="4" s="1"/>
  <c r="I84" i="2"/>
  <c r="F20" i="4"/>
  <c r="F19" i="4" s="1"/>
  <c r="I78" i="2"/>
  <c r="F18" i="4"/>
  <c r="F17" i="4" s="1"/>
  <c r="I138" i="2"/>
  <c r="F33" i="4" s="1"/>
  <c r="I190" i="2"/>
  <c r="I189" i="2" s="1"/>
  <c r="I185" i="2" s="1"/>
  <c r="I18" i="2"/>
  <c r="I17" i="2" s="1"/>
  <c r="I27" i="2"/>
  <c r="I115" i="2"/>
  <c r="I204" i="2"/>
  <c r="I175" i="2" s="1"/>
  <c r="I12" i="2" l="1"/>
  <c r="F12" i="4"/>
  <c r="F9" i="4" s="1"/>
  <c r="F8" i="4" s="1"/>
  <c r="I126" i="2"/>
  <c r="I11" i="2" l="1"/>
  <c r="I10" i="2" s="1"/>
  <c r="D19" i="3" s="1"/>
  <c r="D18" i="3" s="1"/>
  <c r="D17" i="3" s="1"/>
  <c r="D16" i="3" s="1"/>
  <c r="E122" i="1"/>
  <c r="E120" i="1"/>
  <c r="E119" i="1" s="1"/>
  <c r="E118" i="1" s="1"/>
  <c r="E116" i="1"/>
  <c r="E107" i="1"/>
  <c r="E106" i="1" s="1"/>
  <c r="E104" i="1"/>
  <c r="E103" i="1" s="1"/>
  <c r="E101" i="1"/>
  <c r="E100" i="1" s="1"/>
  <c r="E96" i="1"/>
  <c r="E91" i="1" s="1"/>
  <c r="E93" i="1"/>
  <c r="E92" i="1" s="1"/>
  <c r="E89" i="1"/>
  <c r="E85" i="1"/>
  <c r="E84" i="1" s="1"/>
  <c r="E82" i="1"/>
  <c r="E81" i="1" s="1"/>
  <c r="E78" i="1"/>
  <c r="E77" i="1" s="1"/>
  <c r="E73" i="1"/>
  <c r="E72" i="1" s="1"/>
  <c r="E68" i="1"/>
  <c r="E67" i="1" s="1"/>
  <c r="E64" i="1"/>
  <c r="E63" i="1" s="1"/>
  <c r="E58" i="1"/>
  <c r="E55" i="1"/>
  <c r="E54" i="1" s="1"/>
  <c r="E53" i="1" s="1"/>
  <c r="E51" i="1"/>
  <c r="E50" i="1" s="1"/>
  <c r="E49" i="1" s="1"/>
  <c r="E48" i="1"/>
  <c r="E47" i="1" s="1"/>
  <c r="E46" i="1" s="1"/>
  <c r="E44" i="1"/>
  <c r="E39" i="1"/>
  <c r="E38" i="1" s="1"/>
  <c r="E36" i="1"/>
  <c r="E35" i="1"/>
  <c r="E33" i="1"/>
  <c r="E32" i="1" s="1"/>
  <c r="E30" i="1"/>
  <c r="E28" i="1"/>
  <c r="E25" i="1"/>
  <c r="E22" i="1"/>
  <c r="E20" i="1"/>
  <c r="E17" i="1" s="1"/>
  <c r="E18" i="1"/>
  <c r="E14" i="1"/>
  <c r="E12" i="1" s="1"/>
  <c r="H156" i="2"/>
  <c r="H159" i="2"/>
  <c r="H161" i="2"/>
  <c r="H163" i="2"/>
  <c r="C104" i="1"/>
  <c r="C103" i="1" s="1"/>
  <c r="C73" i="1"/>
  <c r="E62" i="1" l="1"/>
  <c r="E61" i="1" s="1"/>
  <c r="E27" i="1"/>
  <c r="E24" i="1" s="1"/>
  <c r="E43" i="1"/>
  <c r="E80" i="1"/>
  <c r="E76" i="1" s="1"/>
  <c r="E75" i="1" s="1"/>
  <c r="E60" i="1" s="1"/>
  <c r="H158" i="2"/>
  <c r="E42" i="1" l="1"/>
  <c r="E41" i="1" s="1"/>
  <c r="E11" i="1"/>
  <c r="E124" i="1" s="1"/>
  <c r="D15" i="3" s="1"/>
  <c r="D14" i="3" s="1"/>
  <c r="D13" i="3" s="1"/>
  <c r="D12" i="3" s="1"/>
  <c r="D11" i="3" s="1"/>
  <c r="D10" i="3" s="1"/>
  <c r="H16" i="2"/>
  <c r="H35" i="2"/>
  <c r="C48" i="1"/>
  <c r="C47" i="1" s="1"/>
  <c r="H118" i="2"/>
  <c r="H117" i="2" s="1"/>
  <c r="H116" i="2" s="1"/>
  <c r="E25" i="4" s="1"/>
  <c r="H119" i="2"/>
  <c r="H147" i="2"/>
  <c r="H146" i="2" s="1"/>
  <c r="H145" i="2" s="1"/>
  <c r="C78" i="1"/>
  <c r="C77" i="1" s="1"/>
  <c r="C68" i="1"/>
  <c r="C96" i="1"/>
  <c r="H81" i="2"/>
  <c r="H219" i="2" l="1"/>
  <c r="H217" i="2" l="1"/>
  <c r="H216" i="2" s="1"/>
  <c r="H215" i="2" s="1"/>
  <c r="C89" i="1"/>
  <c r="C101" i="1"/>
  <c r="C64" i="1"/>
  <c r="C63" i="1" s="1"/>
  <c r="C107" i="1"/>
  <c r="C122" i="1"/>
  <c r="H123" i="2" l="1"/>
  <c r="H122" i="2" s="1"/>
  <c r="H121" i="2" s="1"/>
  <c r="H213" i="2"/>
  <c r="H212" i="2" s="1"/>
  <c r="H211" i="2" s="1"/>
  <c r="E42" i="4" s="1"/>
  <c r="E27" i="4" l="1"/>
  <c r="E23" i="4" s="1"/>
  <c r="H115" i="2"/>
  <c r="H99" i="2"/>
  <c r="H98" i="2" s="1"/>
  <c r="H92" i="2"/>
  <c r="H94" i="2"/>
  <c r="H87" i="2" l="1"/>
  <c r="H97" i="2" l="1"/>
  <c r="H30" i="2"/>
  <c r="H64" i="2"/>
  <c r="H63" i="2" s="1"/>
  <c r="H62" i="2" s="1"/>
  <c r="H143" i="2" l="1"/>
  <c r="H112" i="2"/>
  <c r="H111" i="2" s="1"/>
  <c r="H110" i="2" s="1"/>
  <c r="E22" i="4" s="1"/>
  <c r="C100" i="1"/>
  <c r="H206" i="2" l="1"/>
  <c r="H205" i="2" s="1"/>
  <c r="C85" i="1" l="1"/>
  <c r="C80" i="1" s="1"/>
  <c r="H136" i="2" l="1"/>
  <c r="H135" i="2" s="1"/>
  <c r="C39" i="1"/>
  <c r="C38" i="1" s="1"/>
  <c r="C14" i="1"/>
  <c r="C12" i="1" s="1"/>
  <c r="H131" i="2" l="1"/>
  <c r="H133" i="2"/>
  <c r="H130" i="2" l="1"/>
  <c r="H129" i="2" s="1"/>
  <c r="H60" i="2"/>
  <c r="H59" i="2" s="1"/>
  <c r="H58" i="2" s="1"/>
  <c r="H57" i="2" s="1"/>
  <c r="H44" i="2"/>
  <c r="H23" i="2"/>
  <c r="C93" i="1"/>
  <c r="C92" i="1" s="1"/>
  <c r="C84" i="1"/>
  <c r="C82" i="1"/>
  <c r="C81" i="1" s="1"/>
  <c r="C72" i="1" s="1"/>
  <c r="C120" i="1"/>
  <c r="H70" i="2"/>
  <c r="H69" i="2" s="1"/>
  <c r="C18" i="1"/>
  <c r="C22" i="1"/>
  <c r="H107" i="2"/>
  <c r="C119" i="1" l="1"/>
  <c r="C118" i="1" s="1"/>
  <c r="H29" i="2"/>
  <c r="H28" i="2" s="1"/>
  <c r="H106" i="2" l="1"/>
  <c r="H105" i="2" s="1"/>
  <c r="H104" i="2" s="1"/>
  <c r="H209" i="2" l="1"/>
  <c r="H208" i="2" s="1"/>
  <c r="H204" i="2" s="1"/>
  <c r="H76" i="2"/>
  <c r="H75" i="2" s="1"/>
  <c r="H90" i="2" l="1"/>
  <c r="C36" i="1"/>
  <c r="C35" i="1" s="1"/>
  <c r="H34" i="2"/>
  <c r="H33" i="2" s="1"/>
  <c r="H27" i="2" s="1"/>
  <c r="E12" i="4" s="1"/>
  <c r="H202" i="2" l="1"/>
  <c r="H201" i="2" s="1"/>
  <c r="H200" i="2" s="1"/>
  <c r="H199" i="2" s="1"/>
  <c r="H197" i="2"/>
  <c r="H196" i="2" s="1"/>
  <c r="H194" i="2"/>
  <c r="H191" i="2"/>
  <c r="H187" i="2"/>
  <c r="H186" i="2" s="1"/>
  <c r="H183" i="2"/>
  <c r="H182" i="2" s="1"/>
  <c r="H180" i="2"/>
  <c r="H179" i="2" s="1"/>
  <c r="H178" i="2" s="1"/>
  <c r="H177" i="2" s="1"/>
  <c r="H176" i="2" s="1"/>
  <c r="H168" i="2"/>
  <c r="H167" i="2" s="1"/>
  <c r="H166" i="2" s="1"/>
  <c r="H165" i="2" s="1"/>
  <c r="E39" i="4" s="1"/>
  <c r="H154" i="2"/>
  <c r="H151" i="2" s="1"/>
  <c r="H175" i="2" l="1"/>
  <c r="E41" i="4"/>
  <c r="E40" i="4" s="1"/>
  <c r="H150" i="2"/>
  <c r="H190" i="2"/>
  <c r="H189" i="2" s="1"/>
  <c r="H185" i="2" s="1"/>
  <c r="H141" i="2"/>
  <c r="H128" i="2"/>
  <c r="H127" i="2" s="1"/>
  <c r="E32" i="4" s="1"/>
  <c r="H102" i="2"/>
  <c r="H140" i="2" l="1"/>
  <c r="H139" i="2" s="1"/>
  <c r="H138" i="2" s="1"/>
  <c r="E33" i="4" s="1"/>
  <c r="H149" i="2"/>
  <c r="H101" i="2"/>
  <c r="H96" i="2" s="1"/>
  <c r="E21" i="4" s="1"/>
  <c r="H88" i="2"/>
  <c r="H80" i="2"/>
  <c r="H79" i="2" s="1"/>
  <c r="H73" i="2"/>
  <c r="H78" i="2" l="1"/>
  <c r="E18" i="4"/>
  <c r="E17" i="4" s="1"/>
  <c r="E38" i="4"/>
  <c r="E31" i="4" s="1"/>
  <c r="H126" i="2"/>
  <c r="H86" i="2"/>
  <c r="H85" i="2" s="1"/>
  <c r="H67" i="2"/>
  <c r="H66" i="2" s="1"/>
  <c r="H54" i="2"/>
  <c r="H53" i="2" s="1"/>
  <c r="H84" i="2" l="1"/>
  <c r="E20" i="4"/>
  <c r="E19" i="4" s="1"/>
  <c r="H50" i="2"/>
  <c r="E16" i="4" s="1"/>
  <c r="H48" i="2"/>
  <c r="H47" i="2" s="1"/>
  <c r="H46" i="2" s="1"/>
  <c r="E15" i="4" s="1"/>
  <c r="H43" i="2" l="1"/>
  <c r="H42" i="2" s="1"/>
  <c r="H40" i="2"/>
  <c r="H39" i="2" s="1"/>
  <c r="H38" i="2" s="1"/>
  <c r="E13" i="4" s="1"/>
  <c r="H22" i="2" l="1"/>
  <c r="H20" i="2"/>
  <c r="H19" i="2" s="1"/>
  <c r="H18" i="2" l="1"/>
  <c r="H17" i="2" s="1"/>
  <c r="H15" i="2"/>
  <c r="H14" i="2" s="1"/>
  <c r="H13" i="2" s="1"/>
  <c r="H12" i="2" l="1"/>
  <c r="H11" i="2" s="1"/>
  <c r="E10" i="4"/>
  <c r="E9" i="4" s="1"/>
  <c r="E8" i="4" s="1"/>
  <c r="C116" i="1"/>
  <c r="C106" i="1"/>
  <c r="C91" i="1"/>
  <c r="C76" i="1" l="1"/>
  <c r="C75" i="1"/>
  <c r="H10" i="2"/>
  <c r="C19" i="3" s="1"/>
  <c r="C18" i="3" s="1"/>
  <c r="C17" i="3" s="1"/>
  <c r="C16" i="3" s="1"/>
  <c r="C67" i="1"/>
  <c r="C62" i="1" s="1"/>
  <c r="C58" i="1"/>
  <c r="C55" i="1"/>
  <c r="C54" i="1" s="1"/>
  <c r="C61" i="1" l="1"/>
  <c r="C53" i="1"/>
  <c r="C51" i="1"/>
  <c r="C50" i="1" s="1"/>
  <c r="C49" i="1" s="1"/>
  <c r="C46" i="1"/>
  <c r="C60" i="1" l="1"/>
  <c r="C44" i="1"/>
  <c r="C43" i="1" s="1"/>
  <c r="C42" i="1" l="1"/>
  <c r="C41" i="1" s="1"/>
  <c r="C33" i="1"/>
  <c r="C32" i="1" s="1"/>
  <c r="C30" i="1"/>
  <c r="C28" i="1"/>
  <c r="C25" i="1"/>
  <c r="C20" i="1"/>
  <c r="C17" i="1" s="1"/>
  <c r="C27" i="1" l="1"/>
  <c r="C24" i="1" s="1"/>
  <c r="C11" i="1" s="1"/>
  <c r="C124" i="1" s="1"/>
  <c r="C15" i="3" l="1"/>
  <c r="C14" i="3" s="1"/>
  <c r="C13" i="3" s="1"/>
  <c r="C12" i="3" s="1"/>
  <c r="C11" i="3" l="1"/>
  <c r="C10" i="3" s="1"/>
</calcChain>
</file>

<file path=xl/sharedStrings.xml><?xml version="1.0" encoding="utf-8"?>
<sst xmlns="http://schemas.openxmlformats.org/spreadsheetml/2006/main" count="1183" uniqueCount="434">
  <si>
    <t>Код бюджетной классификации РФ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</si>
  <si>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</si>
  <si>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</si>
  <si>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</si>
  <si>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</si>
  <si>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</si>
  <si>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</si>
  <si>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</si>
  <si>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</si>
  <si>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</si>
  <si>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</si>
  <si>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</si>
  <si>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</si>
  <si>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</si>
  <si>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</si>
  <si>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</si>
  <si>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</si>
  <si>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</si>
  <si>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</si>
  <si>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</si>
  <si>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</si>
  <si>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</si>
  <si>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</si>
  <si>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</si>
  <si>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</si>
  <si>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</si>
  <si>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</si>
  <si>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</si>
  <si>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</si>
  <si>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</si>
  <si>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</si>
  <si>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</si>
  <si>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</si>
  <si>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</si>
  <si>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</si>
  <si>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</si>
  <si>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</si>
  <si>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</si>
  <si>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</si>
  <si>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</si>
  <si>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</si>
  <si>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</si>
  <si>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</si>
  <si>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</si>
  <si>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</si>
  <si>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</si>
  <si>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</si>
  <si>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</si>
  <si>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</si>
  <si>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</si>
  <si>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</si>
  <si>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</si>
  <si>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</si>
  <si>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</si>
  <si>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</si>
  <si>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</si>
  <si>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</si>
  <si>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</si>
  <si>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</si>
  <si>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</si>
  <si>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</si>
  <si>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</si>
  <si>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</si>
  <si>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</si>
  <si>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</si>
  <si>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</si>
  <si>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</si>
  <si>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</si>
  <si>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</si>
  <si>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</si>
  <si>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</si>
  <si>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</si>
  <si>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</si>
  <si>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</si>
  <si>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</si>
  <si>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</si>
  <si>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</si>
  <si>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</si>
  <si>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</si>
  <si>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</si>
  <si>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</si>
  <si>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</si>
  <si>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</si>
  <si>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</si>
  <si>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</si>
  <si>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</si>
  <si>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</si>
  <si>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</si>
  <si>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</si>
  <si>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</si>
  <si>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</si>
  <si>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</si>
  <si>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</si>
  <si>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</si>
  <si>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</si>
  <si>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</si>
  <si>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</si>
  <si>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</si>
  <si>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</si>
  <si>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</si>
  <si>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</si>
  <si>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</si>
  <si>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</si>
  <si>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</si>
  <si>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</si>
  <si>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</si>
  <si>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</si>
  <si>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</si>
  <si>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</si>
  <si>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</si>
  <si>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</si>
  <si>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</si>
  <si>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</si>
  <si>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</si>
  <si>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</si>
  <si>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</si>
  <si>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</si>
  <si>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</si>
  <si>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</si>
  <si>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</si>
  <si>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</si>
  <si>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</si>
  <si>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</si>
  <si>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</si>
  <si>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</si>
  <si>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</si>
  <si>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</si>
  <si>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</si>
  <si>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</si>
  <si>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</si>
  <si>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</si>
  <si>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</si>
  <si>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</si>
  <si>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</si>
  <si>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</si>
  <si>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</si>
  <si>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</si>
  <si>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</si>
  <si>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</si>
  <si>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</si>
  <si>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</si>
  <si>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</si>
  <si>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</si>
  <si>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</si>
  <si>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</si>
  <si>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</si>
  <si>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</si>
  <si>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</si>
  <si>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</si>
  <si>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</si>
  <si>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</si>
  <si>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</si>
  <si>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</si>
  <si>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</si>
  <si>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</si>
  <si>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</si>
  <si>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</si>
  <si>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</si>
  <si>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</si>
  <si>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</si>
  <si>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</si>
  <si>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</si>
  <si>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</si>
  <si>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</si>
  <si>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</si>
  <si>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</si>
  <si>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</si>
  <si>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</si>
  <si>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</si>
  <si>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</si>
  <si>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</si>
  <si>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</si>
  <si>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</si>
  <si>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</si>
  <si>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</si>
  <si>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</si>
  <si>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</si>
  <si>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</si>
  <si>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</si>
  <si>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</si>
  <si>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</si>
  <si>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</si>
  <si>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</si>
  <si>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</si>
  <si>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</si>
  <si>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</si>
  <si>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</si>
  <si>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</si>
  <si>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</si>
  <si>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</si>
  <si>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</si>
  <si>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</si>
  <si>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</si>
  <si>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</si>
  <si>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</si>
  <si>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</si>
  <si>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</si>
  <si>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</si>
  <si>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</si>
  <si>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</si>
  <si>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</si>
  <si>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</si>
  <si>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</si>
  <si>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</si>
  <si>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</si>
  <si>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</si>
  <si>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</si>
  <si>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</si>
  <si>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</si>
  <si>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</si>
  <si>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</si>
  <si>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</si>
  <si>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</si>
  <si>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</si>
  <si>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</si>
  <si>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</si>
  <si>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</si>
  <si>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</si>
  <si>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</si>
  <si>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</si>
  <si>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</si>
  <si>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</si>
  <si>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</si>
  <si>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</si>
  <si>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</si>
  <si>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</si>
  <si>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</si>
  <si>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</si>
  <si>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</si>
  <si>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</si>
  <si>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</si>
  <si>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</si>
  <si>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</si>
  <si>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</si>
  <si>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</si>
  <si>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</si>
  <si>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</si>
  <si>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</si>
  <si>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</si>
  <si>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</si>
  <si>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</si>
  <si>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</si>
  <si>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</si>
  <si>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</si>
  <si>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</si>
  <si>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</si>
  <si>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</si>
  <si>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</si>
  <si>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</si>
  <si>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</si>
  <si>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</si>
  <si>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</si>
  <si>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</si>
  <si>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</si>
  <si>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</si>
  <si>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</si>
  <si>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</si>
  <si>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</si>
  <si>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</si>
  <si>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</si>
  <si>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</si>
  <si>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</si>
  <si>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</si>
  <si>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</si>
  <si>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</si>
  <si>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</si>
  <si>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</si>
  <si>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</si>
  <si>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</si>
  <si>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</si>
  <si>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</si>
  <si>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</si>
  <si>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</si>
  <si>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</si>
  <si>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</si>
  <si>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</si>
  <si>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</si>
  <si>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</si>
  <si>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</si>
  <si>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</si>
  <si>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</si>
  <si>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</si>
  <si>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</si>
  <si>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</si>
  <si>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</si>
  <si>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</si>
  <si>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</si>
  <si>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</si>
  <si>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</si>
  <si>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</si>
  <si>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</si>
  <si>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</si>
  <si>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</si>
  <si>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</si>
  <si>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</si>
  <si>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</si>
  <si>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</si>
  <si>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</si>
  <si>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</si>
  <si>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</si>
  <si>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32.1.00.89210</t>
  </si>
  <si>
    <t>Ремонт квартиры № 1 в жилом доме № 14 по ул. Лесная в д. Андег МО "Андегский сельсовет" Ненецкого автономного округа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</si>
  <si>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</si>
  <si>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</si>
  <si>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</si>
  <si>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</si>
  <si>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</si>
  <si>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</si>
  <si>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</si>
  <si>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</si>
  <si>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</si>
  <si>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</si>
  <si>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</si>
  <si>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</si>
  <si>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</si>
  <si>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</si>
  <si>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</si>
  <si>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</si>
  <si>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</si>
  <si>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</si>
  <si>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</si>
  <si>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</si>
  <si>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</si>
  <si>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</si>
  <si>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</si>
  <si>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</si>
  <si>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</si>
  <si>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</si>
  <si>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</si>
  <si>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</si>
  <si>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</si>
  <si>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</si>
  <si>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</si>
  <si>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</si>
  <si>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</si>
  <si>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</si>
  <si>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</si>
  <si>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</si>
  <si>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</si>
  <si>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</si>
  <si>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</si>
  <si>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</si>
  <si>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</si>
  <si>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</si>
  <si>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</si>
  <si>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</si>
  <si>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</si>
  <si>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</si>
  <si>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</si>
  <si>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</si>
  <si>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</si>
  <si>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</si>
  <si>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</si>
  <si>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</si>
  <si>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</si>
  <si>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</si>
  <si>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</si>
  <si>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</si>
  <si>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</si>
  <si>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</si>
  <si>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>Приложение 2</t>
  </si>
  <si>
    <t>Приложение 3</t>
  </si>
  <si>
    <t>установка причала в д. Андег МО "Андегский сельсовет" НАО</t>
  </si>
  <si>
    <t>Муниципальная программа "Развитие энергетики муниципального района "Заполярный район" на 2021-2030 годы"</t>
  </si>
  <si>
    <t>Иные межбюджетные трансферты в рамках программы  "Развитие энергетики муниципального района "Заполярный район" на 2021-2030 годы", в том числе:</t>
  </si>
  <si>
    <t>Подключение объекта капитального строительства по ул. Озерная д.4 в д. Андег к тепловым сетям в индивидуальном порядке</t>
  </si>
  <si>
    <t>Иные межбюджетные трансферты в рамках МП "Развитие энергетики муниципального района "Заполярный район" на 2021-2030 годы", в том числе:</t>
  </si>
  <si>
    <t>08</t>
  </si>
  <si>
    <t>ТРАНСПОРТ</t>
  </si>
  <si>
    <t>Муниципальная программа "Развитие транспортной инфраструктуры муниципального района "Заполярный район"  на 2021-2030 год"</t>
  </si>
  <si>
    <t>40.0.00.89310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</si>
  <si>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2021-2030годы, в том числе: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</si>
  <si>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</t>
  </si>
  <si>
    <t>31.2.00.89210</t>
  </si>
  <si>
    <t>Иные межбюджетные трансферты в рамках муниципальной программы"Развитие транспортной инфраструктуры муниципального района "Заполярный район"  на 2021-2030 год"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</si>
  <si>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</si>
  <si>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</si>
  <si>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2021-2030годы."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</si>
  <si>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2021-2030годы"., в том числе:</t>
  </si>
  <si>
    <t xml:space="preserve">Муниципальная программа "Старшее поколение на 2021 год на территории МО "Андегский сельсовет" НАО" </t>
  </si>
  <si>
    <t xml:space="preserve">Мероприятия в рамках муниципальной программы "Старшее поколение на 2021 год на территории МО "Андегский сельсовет" НАО" </t>
  </si>
  <si>
    <t>Установка причала в д. Андег МО "Андегский сельсовет" НАО</t>
  </si>
  <si>
    <t>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</si>
  <si>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</si>
  <si>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</si>
  <si>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</si>
  <si>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</si>
  <si>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 ", в том числе:</t>
  </si>
  <si>
    <t>Замена дымовых труб в жилом доме №1 по ул. Новой в д. Андег СП «Андегский сельсовет» ЗР НАО</t>
  </si>
  <si>
    <t>Содержание и ремонт тротуаров</t>
  </si>
  <si>
    <t>Замена дымовых труб в жилом доме №1 по ул. Новая в д. Андег МО «Андегский сельсовет»  НАО</t>
  </si>
  <si>
    <t>Приложение 1</t>
  </si>
  <si>
    <t>тыс. рублей</t>
  </si>
  <si>
    <t>Наименование статьи дохода</t>
  </si>
  <si>
    <t>Исполнено за 2021 год</t>
  </si>
  <si>
    <t>к решению Совета депутатовСП "Андегский сельсовет" ЗР НАО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</si>
  <si>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</si>
  <si>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</si>
  <si>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182 1 05 01010 01 0000 110</t>
  </si>
  <si>
    <t xml:space="preserve">к решению Совета депутатов СП "Андегский сельсовет" ЗР НАО </t>
  </si>
  <si>
    <t>Доходы местного бюджета по кодам классификации доходов бюджетов за 2021 год</t>
  </si>
  <si>
    <t>Расходы местного бюджета по  ведомственной структуре расходов бюджетов за 2021 год</t>
  </si>
  <si>
    <t>код главы</t>
  </si>
  <si>
    <t>подраздел</t>
  </si>
  <si>
    <t>Всего расходов</t>
  </si>
  <si>
    <t>Общегосударственные вопросы</t>
  </si>
  <si>
    <t>Функционирование высшего должностного лица субъекта Российской Федерации и 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</si>
  <si>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</si>
  <si>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</si>
  <si>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Резервные фонды </t>
  </si>
  <si>
    <t>11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</si>
  <si>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</si>
  <si>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</si>
  <si>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</si>
  <si>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</si>
  <si>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</si>
  <si>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</si>
  <si>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Муниципальная программа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</si>
  <si>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Расходы в рамках муниципальной программы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</si>
  <si>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Муниципальная программа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</t>
  </si>
  <si>
    <t xml:space="preserve">Мероприятия в рамках муниципальных программ за счет средств районного бюджета </t>
  </si>
  <si>
    <t xml:space="preserve">Иные межбюджетные трансферты в рамках МП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 </t>
  </si>
  <si>
    <t>Физическая культура и спорт</t>
  </si>
  <si>
    <t>Физическая культура</t>
  </si>
  <si>
    <t>Приложение 4</t>
  </si>
  <si>
    <t xml:space="preserve">к решению Совета депутатов СП "Андегский сельсовет" ЗР НАО                               </t>
  </si>
  <si>
    <t xml:space="preserve">Расходы местного бюджета по  разделам и подразделам классификации расходов бюджетов за 2021 год   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</si>
  <si>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годы", в том числе:</t>
  </si>
  <si>
    <t>35.0.00.00000</t>
  </si>
  <si>
    <t>35.0.00.89210</t>
  </si>
  <si>
    <t>Источники финансирования дефицита местного бюджета по кодам классификации источников финансирования дефицитов бюджетов за 2021 год</t>
  </si>
  <si>
    <t>Утвержденные бюджетные 
назначения на  2021 год</t>
  </si>
  <si>
    <t xml:space="preserve">от 31 мая 2022 года № 2 </t>
  </si>
  <si>
    <t xml:space="preserve">от 31 мая 2022 года № 2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</si>
</sst>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  <numFmt numFmtId="169" formatCode="#,##0.0_р_."/>
  </numFmts>
  <fonts count="5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5">
      <alignment horizontal="center"/>
    </xf>
    <xf numFmtId="0" fontId="1" fillId="0" borderId="0"/>
  </cellStyleXfs>
  <cellXfs count="419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5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5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16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16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16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0" xfId="0" applyFont="1"/>
    <xf numFmtId="0" fontId="0" fillId="27" borderId="10" xfId="0" applyFill="1" applyBorder="1"/>
    <xf numFmtId="0" fontId="4" fillId="0" borderId="0" xfId="0" applyFont="1" applyAlignment="1">
      <alignment wrapText="1"/>
    </xf>
    <xf numFmtId="0" fontId="39" fillId="0" borderId="14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15" fillId="0" borderId="0" xfId="0" applyFont="1" applyFill="1" applyAlignment="1">
      <alignment wrapText="1"/>
    </xf>
    <xf numFmtId="0" fontId="5" fillId="0" borderId="0" xfId="0" applyFont="1" applyFill="1"/>
    <xf numFmtId="0" fontId="40" fillId="29" borderId="10" xfId="0" applyFont="1" applyFill="1" applyBorder="1" applyAlignment="1">
      <alignment wrapText="1"/>
    </xf>
    <xf numFmtId="0" fontId="40" fillId="29" borderId="13" xfId="0" applyFont="1" applyFill="1" applyBorder="1" applyAlignment="1">
      <alignment wrapText="1"/>
    </xf>
    <xf numFmtId="168" fontId="40" fillId="29" borderId="10" xfId="42" applyNumberFormat="1" applyFont="1" applyFill="1" applyBorder="1" applyAlignment="1">
      <alignment vertical="center"/>
    </xf>
    <xf numFmtId="0" fontId="4" fillId="29" borderId="0" xfId="0" applyFont="1" applyFill="1" applyAlignment="1">
      <alignment wrapText="1"/>
    </xf>
    <xf numFmtId="0" fontId="0" fillId="29" borderId="0" xfId="0" applyFill="1"/>
    <xf numFmtId="0" fontId="40" fillId="0" borderId="11" xfId="0" applyFont="1" applyFill="1" applyBorder="1" applyAlignment="1">
      <alignment wrapText="1"/>
    </xf>
    <xf numFmtId="0" fontId="39" fillId="0" borderId="11" xfId="0" applyFont="1" applyFill="1" applyBorder="1" applyAlignment="1">
      <alignment wrapText="1"/>
    </xf>
    <xf numFmtId="49" fontId="12" fillId="0" borderId="10" xfId="0" applyNumberFormat="1" applyFont="1" applyFill="1" applyBorder="1" applyAlignment="1">
      <alignment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166" fontId="12" fillId="0" borderId="10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49" fontId="7" fillId="0" borderId="10" xfId="0" applyNumberFormat="1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0" fontId="10" fillId="0" borderId="10" xfId="0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" fillId="27" borderId="0" xfId="0" applyFont="1" applyFill="1" applyAlignment="1">
      <alignment horizontal="right" wrapText="1"/>
    </xf>
    <xf numFmtId="0" fontId="0" fillId="0" borderId="0" xfId="0" applyAlignment="1"/>
    <xf numFmtId="0" fontId="3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39" fillId="0" borderId="0" xfId="0" applyFont="1" applyAlignme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9" fillId="27" borderId="0" xfId="0" applyFont="1" applyFill="1" applyAlignment="1">
      <alignment horizontal="right" wrapText="1"/>
    </xf>
    <xf numFmtId="0" fontId="38" fillId="0" borderId="0" xfId="36" applyFont="1" applyAlignment="1">
      <alignment horizontal="right"/>
    </xf>
    <xf numFmtId="49" fontId="46" fillId="0" borderId="0" xfId="0" applyNumberFormat="1" applyFont="1" applyFill="1" applyAlignment="1">
      <alignment horizontal="right" wrapText="1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/>
    <xf numFmtId="0" fontId="47" fillId="0" borderId="0" xfId="0" applyFont="1" applyFill="1" applyAlignment="1">
      <alignment horizontal="center" wrapText="1"/>
    </xf>
    <xf numFmtId="0" fontId="47" fillId="0" borderId="0" xfId="0" applyFont="1" applyFill="1"/>
    <xf numFmtId="0" fontId="48" fillId="0" borderId="0" xfId="0" applyFont="1" applyFill="1" applyAlignment="1">
      <alignment horizontal="center" wrapText="1"/>
    </xf>
    <xf numFmtId="0" fontId="49" fillId="0" borderId="0" xfId="0" applyFont="1" applyFill="1" applyAlignment="1">
      <alignment wrapText="1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right"/>
    </xf>
    <xf numFmtId="0" fontId="50" fillId="0" borderId="0" xfId="0" applyFont="1" applyFill="1"/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textRotation="90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51" fillId="0" borderId="10" xfId="0" applyFont="1" applyFill="1" applyBorder="1" applyAlignment="1">
      <alignment wrapText="1"/>
    </xf>
    <xf numFmtId="49" fontId="51" fillId="0" borderId="10" xfId="0" applyNumberFormat="1" applyFont="1" applyFill="1" applyBorder="1"/>
    <xf numFmtId="167" fontId="15" fillId="0" borderId="10" xfId="0" applyNumberFormat="1" applyFont="1" applyFill="1" applyBorder="1"/>
    <xf numFmtId="165" fontId="50" fillId="0" borderId="0" xfId="0" applyNumberFormat="1" applyFont="1" applyFill="1"/>
    <xf numFmtId="0" fontId="15" fillId="0" borderId="10" xfId="0" applyFont="1" applyFill="1" applyBorder="1" applyAlignment="1">
      <alignment wrapText="1"/>
    </xf>
    <xf numFmtId="0" fontId="52" fillId="0" borderId="10" xfId="0" applyFont="1" applyFill="1" applyBorder="1" applyAlignment="1">
      <alignment horizontal="center" wrapText="1"/>
    </xf>
    <xf numFmtId="49" fontId="52" fillId="0" borderId="10" xfId="0" applyNumberFormat="1" applyFont="1" applyFill="1" applyBorder="1" applyAlignment="1">
      <alignment horizontal="center"/>
    </xf>
    <xf numFmtId="0" fontId="53" fillId="0" borderId="0" xfId="0" applyFont="1" applyFill="1"/>
    <xf numFmtId="0" fontId="49" fillId="0" borderId="10" xfId="0" applyFont="1" applyFill="1" applyBorder="1" applyAlignment="1">
      <alignment horizontal="center" wrapText="1"/>
    </xf>
    <xf numFmtId="49" fontId="49" fillId="0" borderId="10" xfId="0" applyNumberFormat="1" applyFont="1" applyFill="1" applyBorder="1" applyAlignment="1">
      <alignment horizontal="center"/>
    </xf>
    <xf numFmtId="167" fontId="4" fillId="0" borderId="10" xfId="0" applyNumberFormat="1" applyFont="1" applyFill="1" applyBorder="1"/>
    <xf numFmtId="0" fontId="50" fillId="0" borderId="0" xfId="0" applyFont="1" applyFill="1" applyBorder="1"/>
    <xf numFmtId="0" fontId="4" fillId="0" borderId="17" xfId="45" applyFont="1" applyFill="1" applyBorder="1" applyAlignment="1">
      <alignment horizontal="left" vertical="center" wrapText="1"/>
    </xf>
    <xf numFmtId="0" fontId="50" fillId="26" borderId="0" xfId="0" applyFont="1" applyFill="1"/>
    <xf numFmtId="0" fontId="47" fillId="26" borderId="0" xfId="0" applyFont="1" applyFill="1"/>
    <xf numFmtId="49" fontId="47" fillId="26" borderId="0" xfId="0" applyNumberFormat="1" applyFont="1" applyFill="1"/>
    <xf numFmtId="2" fontId="47" fillId="26" borderId="0" xfId="0" applyNumberFormat="1" applyFont="1" applyFill="1" applyAlignment="1">
      <alignment horizontal="center"/>
    </xf>
    <xf numFmtId="49" fontId="47" fillId="26" borderId="0" xfId="0" applyNumberFormat="1" applyFont="1" applyFill="1" applyAlignment="1">
      <alignment horizontal="center"/>
    </xf>
    <xf numFmtId="165" fontId="47" fillId="26" borderId="0" xfId="0" applyNumberFormat="1" applyFont="1" applyFill="1"/>
    <xf numFmtId="0" fontId="50" fillId="26" borderId="0" xfId="0" applyFont="1" applyFill="1" applyAlignment="1">
      <alignment wrapText="1"/>
    </xf>
    <xf numFmtId="49" fontId="50" fillId="26" borderId="0" xfId="0" applyNumberFormat="1" applyFont="1" applyFill="1"/>
    <xf numFmtId="165" fontId="50" fillId="26" borderId="0" xfId="0" applyNumberFormat="1" applyFont="1" applyFill="1"/>
    <xf numFmtId="0" fontId="4" fillId="0" borderId="10" xfId="0" applyFont="1" applyFill="1" applyBorder="1"/>
    <xf numFmtId="169" fontId="15" fillId="0" borderId="10" xfId="0" applyNumberFormat="1" applyFont="1" applyFill="1" applyBorder="1"/>
    <xf numFmtId="169" fontId="4" fillId="0" borderId="10" xfId="0" applyNumberFormat="1" applyFont="1" applyFill="1" applyBorder="1"/>
    <xf numFmtId="169" fontId="4" fillId="26" borderId="10" xfId="0" applyNumberFormat="1" applyFont="1" applyFill="1" applyBorder="1"/>
    <xf numFmtId="0" fontId="4" fillId="0" borderId="0" xfId="0" applyFont="1" applyAlignment="1">
      <alignment horizontal="right"/>
    </xf>
    <xf numFmtId="0" fontId="8" fillId="27" borderId="10" xfId="0" applyFont="1" applyFill="1" applyBorder="1" applyAlignment="1">
      <alignment horizontal="center" vertical="center" wrapText="1"/>
    </xf>
    <xf numFmtId="0" fontId="38" fillId="0" borderId="0" xfId="36" applyFont="1" applyAlignment="1">
      <alignment horizontal="right" wrapText="1"/>
    </xf>
    <xf numFmtId="0" fontId="38" fillId="0" borderId="10" xfId="36" applyFont="1" applyBorder="1" applyAlignment="1">
      <alignment horizontal="center" vertical="center"/>
    </xf>
    <xf numFmtId="0" fontId="38" fillId="0" borderId="10" xfId="36" applyFont="1" applyBorder="1" applyAlignment="1">
      <alignment vertical="center" wrapText="1"/>
    </xf>
    <xf numFmtId="0" fontId="38" fillId="0" borderId="10" xfId="36" applyFont="1" applyBorder="1" applyAlignment="1">
      <alignment horizontal="center" vertical="center" wrapText="1"/>
    </xf>
    <xf numFmtId="0" fontId="38" fillId="0" borderId="10" xfId="36" applyFont="1" applyBorder="1" applyAlignment="1">
      <alignment horizontal="center"/>
    </xf>
    <xf numFmtId="0" fontId="37" fillId="0" borderId="10" xfId="36" applyFont="1" applyBorder="1" applyAlignment="1">
      <alignment horizontal="left"/>
    </xf>
    <xf numFmtId="0" fontId="37" fillId="0" borderId="10" xfId="36" applyFont="1" applyBorder="1" applyAlignment="1">
      <alignment horizontal="center"/>
    </xf>
    <xf numFmtId="167" fontId="37" fillId="0" borderId="10" xfId="36" applyNumberFormat="1" applyFont="1" applyBorder="1" applyAlignment="1">
      <alignment horizontal="center"/>
    </xf>
    <xf numFmtId="0" fontId="37" fillId="0" borderId="10" xfId="36" applyFont="1" applyBorder="1" applyAlignment="1">
      <alignment wrapText="1"/>
    </xf>
    <xf numFmtId="0" fontId="39" fillId="0" borderId="10" xfId="36" applyFont="1" applyBorder="1" applyAlignment="1">
      <alignment wrapText="1"/>
    </xf>
    <xf numFmtId="0" fontId="39" fillId="0" borderId="10" xfId="36" applyFont="1" applyBorder="1" applyAlignment="1">
      <alignment horizontal="center"/>
    </xf>
    <xf numFmtId="167" fontId="39" fillId="0" borderId="10" xfId="36" applyNumberFormat="1" applyFont="1" applyBorder="1" applyAlignment="1">
      <alignment horizontal="center" wrapText="1"/>
    </xf>
    <xf numFmtId="0" fontId="39" fillId="0" borderId="10" xfId="36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0" fillId="0" borderId="0" xfId="0" applyAlignment="1"/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 wrapText="1"/>
    </xf>
    <xf numFmtId="0" fontId="8" fillId="27" borderId="10" xfId="0" applyFont="1" applyFill="1" applyBorder="1" applyAlignment="1">
      <alignment horizontal="center"/>
    </xf>
    <xf numFmtId="0" fontId="3" fillId="27" borderId="10" xfId="0" applyFont="1" applyFill="1" applyBorder="1" applyAlignment="1">
      <alignment horizontal="center" wrapText="1"/>
    </xf>
    <xf numFmtId="0" fontId="7" fillId="27" borderId="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10" fillId="27" borderId="10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 wrapText="1"/>
    </xf>
    <xf numFmtId="0" fontId="11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2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7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0" xfId="0" applyFont="1" applyFill="1" applyAlignment="1">
      <alignment horizontal="right" wrapText="1"/>
    </xf>
    <xf numFmtId="0" fontId="4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36" applyFont="1" applyAlignment="1">
      <alignment horizontal="right"/>
    </xf>
    <xf numFmtId="0" fontId="38" fillId="0" borderId="0" xfId="36" applyFont="1" applyAlignment="1">
      <alignment horizontal="right" wrapText="1"/>
    </xf>
    <xf numFmtId="0" fontId="37" fillId="0" borderId="0" xfId="36" applyFont="1" applyAlignment="1">
      <alignment horizontal="center" vertic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Обычный_Проект приложений 2009 " xfId="45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102;&#1076;&#1078;&#1077;&#1090;%202022/&#1041;&#1102;&#1076;&#1078;&#1077;&#1090;%202022%20&#1087;&#1088;&#1080;&#1085;&#1103;&#1090;%2028.12.21/&#1055;&#1077;&#1088;&#1074;&#1086;&#1085;&#1072;&#1095;&#1072;&#1083;&#1100;&#1085;&#1099;&#1081;/2%20&#1087;&#1088;&#1080;&#1083;&#1086;&#1078;&#1077;&#1085;&#1080;&#1077;%20&#1082;%20&#1088;&#1077;&#1096;&#1077;&#1085;&#1080;&#1102;%20&#1086;%20&#1073;&#1102;&#1076;&#1078;&#1077;&#1090;&#1077;%20&#1085;&#1072;%202022%20&#1075;&#1086;&#1076;%20&#1087;&#1077;&#1088;&#1074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22 (прил.1)"/>
      <sheetName val="Доходы 2019-2020 (прил.1.1)"/>
      <sheetName val="гл.адм.(прил.2)"/>
      <sheetName val="гл.адм.ист.фин.деф.(прил.3)"/>
      <sheetName val="Расходы (прил.2)"/>
      <sheetName val="Расходы (4.1 прил.) (2019-2020)"/>
      <sheetName val="Расходы (прил.3)"/>
      <sheetName val="ист.фин.деф. (прил.4)"/>
      <sheetName val="ист.фин.деф. (5.1 прил.)"/>
      <sheetName val="Расходы (7.1 прил.)"/>
    </sheetNames>
    <sheetDataSet>
      <sheetData sheetId="0"/>
      <sheetData sheetId="1"/>
      <sheetData sheetId="2"/>
      <sheetData sheetId="3"/>
      <sheetData sheetId="4">
        <row r="15">
          <cell r="G15">
            <v>0</v>
          </cell>
        </row>
        <row r="227">
          <cell r="G227">
            <v>0</v>
          </cell>
        </row>
        <row r="228">
          <cell r="G228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124"/>
  <sheetViews>
    <sheetView zoomScale="110" zoomScaleNormal="110" zoomScaleSheetLayoutView="125" workbookViewId="0">
      <selection activeCell="C3" sqref="C3:E3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  <col min="5" max="5" width="15.42578125" customWidth="1"/>
  </cols>
  <sheetData>
    <row r="1" spans="1:5" ht="15" customHeight="1" x14ac:dyDescent="0.25">
      <c r="A1" s="307"/>
      <c r="B1" s="308"/>
      <c r="C1" s="370" t="s">
        <v>391</v>
      </c>
      <c r="D1" s="371"/>
      <c r="E1" s="371"/>
    </row>
    <row r="2" spans="1:5" ht="16.5" customHeight="1" x14ac:dyDescent="0.25">
      <c r="A2" s="307"/>
      <c r="B2" s="370" t="s">
        <v>399</v>
      </c>
      <c r="C2" s="371"/>
      <c r="D2" s="371"/>
      <c r="E2" s="371"/>
    </row>
    <row r="3" spans="1:5" ht="15.75" x14ac:dyDescent="0.25">
      <c r="A3" s="307"/>
      <c r="B3" s="308"/>
      <c r="C3" s="372" t="s">
        <v>432</v>
      </c>
      <c r="D3" s="371"/>
      <c r="E3" s="371"/>
    </row>
    <row r="4" spans="1:5" ht="15.75" x14ac:dyDescent="0.25">
      <c r="A4" s="262"/>
      <c r="B4" s="378"/>
      <c r="C4" s="378"/>
      <c r="D4" s="261"/>
      <c r="E4" s="297"/>
    </row>
    <row r="5" spans="1:5" ht="15.75" x14ac:dyDescent="0.25">
      <c r="A5" s="373" t="s">
        <v>400</v>
      </c>
      <c r="B5" s="373"/>
      <c r="C5" s="373"/>
      <c r="D5" s="374"/>
      <c r="E5" s="374"/>
    </row>
    <row r="6" spans="1:5" ht="15.75" x14ac:dyDescent="0.25">
      <c r="A6" s="298"/>
      <c r="B6" s="298"/>
      <c r="C6" s="298"/>
      <c r="D6" s="302"/>
      <c r="E6" s="302"/>
    </row>
    <row r="7" spans="1:5" ht="15.75" x14ac:dyDescent="0.25">
      <c r="A7" s="5"/>
      <c r="B7" s="5"/>
      <c r="C7" s="5"/>
      <c r="D7" s="1"/>
      <c r="E7" s="309" t="s">
        <v>392</v>
      </c>
    </row>
    <row r="8" spans="1:5" ht="57" customHeight="1" x14ac:dyDescent="0.2">
      <c r="A8" s="368" t="s">
        <v>0</v>
      </c>
      <c r="B8" s="377" t="s">
        <v>393</v>
      </c>
      <c r="C8" s="368" t="s">
        <v>431</v>
      </c>
      <c r="D8" s="367"/>
      <c r="E8" s="368" t="s">
        <v>394</v>
      </c>
    </row>
    <row r="9" spans="1:5" hidden="1" x14ac:dyDescent="0.2">
      <c r="A9" s="368"/>
      <c r="B9" s="377"/>
      <c r="C9" s="368"/>
      <c r="D9" s="367"/>
      <c r="E9" s="368"/>
    </row>
    <row r="10" spans="1:5" hidden="1" x14ac:dyDescent="0.2">
      <c r="A10" s="368"/>
      <c r="B10" s="377"/>
      <c r="C10" s="368"/>
      <c r="D10" s="367"/>
      <c r="E10" s="368"/>
    </row>
    <row r="11" spans="1:5" ht="15.75" x14ac:dyDescent="0.25">
      <c r="A11" s="6" t="s">
        <v>1</v>
      </c>
      <c r="B11" s="6" t="s">
        <v>2</v>
      </c>
      <c r="C11" s="7">
        <f>C12+C17+C24+C32+C35</f>
        <v>6650.9</v>
      </c>
      <c r="D11" s="1"/>
      <c r="E11" s="7">
        <f>E12+E17+E24+E32+E35</f>
        <v>5814.2</v>
      </c>
    </row>
    <row r="12" spans="1:5" ht="15.75" customHeight="1" x14ac:dyDescent="0.2">
      <c r="A12" s="375" t="s">
        <v>3</v>
      </c>
      <c r="B12" s="375" t="s">
        <v>4</v>
      </c>
      <c r="C12" s="369">
        <f>C14</f>
        <v>4070.5</v>
      </c>
      <c r="D12" s="376"/>
      <c r="E12" s="369">
        <f>E14</f>
        <v>3389.5</v>
      </c>
    </row>
    <row r="13" spans="1:5" ht="0.75" customHeight="1" x14ac:dyDescent="0.2">
      <c r="A13" s="375"/>
      <c r="B13" s="375"/>
      <c r="C13" s="369"/>
      <c r="D13" s="376"/>
      <c r="E13" s="369"/>
    </row>
    <row r="14" spans="1:5" ht="22.5" customHeight="1" x14ac:dyDescent="0.25">
      <c r="A14" s="8" t="s">
        <v>5</v>
      </c>
      <c r="B14" s="9" t="s">
        <v>6</v>
      </c>
      <c r="C14" s="10">
        <f>C15+C16</f>
        <v>4070.5</v>
      </c>
      <c r="D14" s="1"/>
      <c r="E14" s="10">
        <f>E15+E16</f>
        <v>3389.5</v>
      </c>
    </row>
    <row r="15" spans="1:5" ht="84.75" customHeight="1" x14ac:dyDescent="0.25">
      <c r="A15" s="11" t="s">
        <v>7</v>
      </c>
      <c r="B15" s="74" t="s">
        <v>123</v>
      </c>
      <c r="C15" s="13">
        <v>4070.5</v>
      </c>
      <c r="D15" s="1"/>
      <c r="E15" s="13">
        <v>3131.1</v>
      </c>
    </row>
    <row r="16" spans="1:5" ht="110.25" x14ac:dyDescent="0.25">
      <c r="A16" s="11" t="s">
        <v>396</v>
      </c>
      <c r="B16" s="74" t="s">
        <v>397</v>
      </c>
      <c r="C16" s="13">
        <v>0</v>
      </c>
      <c r="D16" s="66"/>
      <c r="E16" s="13">
        <v>258.39999999999998</v>
      </c>
    </row>
    <row r="17" spans="1:5" ht="18.75" customHeight="1" x14ac:dyDescent="0.25">
      <c r="A17" s="14" t="s">
        <v>8</v>
      </c>
      <c r="B17" s="15" t="s">
        <v>9</v>
      </c>
      <c r="C17" s="16">
        <f>C20+C18</f>
        <v>2308.4</v>
      </c>
      <c r="D17" s="1"/>
      <c r="E17" s="299">
        <f>E20+E18+E22</f>
        <v>2152.3000000000002</v>
      </c>
    </row>
    <row r="18" spans="1:5" ht="31.5" hidden="1" x14ac:dyDescent="0.25">
      <c r="A18" s="8" t="s">
        <v>284</v>
      </c>
      <c r="B18" s="9" t="s">
        <v>281</v>
      </c>
      <c r="C18" s="60">
        <f>C19</f>
        <v>0</v>
      </c>
      <c r="D18" s="59"/>
      <c r="E18" s="300">
        <f>E19</f>
        <v>0</v>
      </c>
    </row>
    <row r="19" spans="1:5" ht="31.5" hidden="1" x14ac:dyDescent="0.25">
      <c r="A19" s="11" t="s">
        <v>275</v>
      </c>
      <c r="B19" s="50" t="s">
        <v>274</v>
      </c>
      <c r="C19" s="61"/>
      <c r="D19" s="59"/>
      <c r="E19" s="61"/>
    </row>
    <row r="20" spans="1:5" ht="21.75" customHeight="1" x14ac:dyDescent="0.25">
      <c r="A20" s="8" t="s">
        <v>10</v>
      </c>
      <c r="B20" s="9" t="s">
        <v>11</v>
      </c>
      <c r="C20" s="17">
        <f>C21</f>
        <v>2308.4</v>
      </c>
      <c r="D20" s="1"/>
      <c r="E20" s="17">
        <f>E21</f>
        <v>2124</v>
      </c>
    </row>
    <row r="21" spans="1:5" ht="20.25" customHeight="1" x14ac:dyDescent="0.25">
      <c r="A21" s="11" t="s">
        <v>12</v>
      </c>
      <c r="B21" s="12" t="s">
        <v>11</v>
      </c>
      <c r="C21" s="13">
        <v>2308.4</v>
      </c>
      <c r="D21" s="1"/>
      <c r="E21" s="13">
        <v>2124</v>
      </c>
    </row>
    <row r="22" spans="1:5" ht="31.5" x14ac:dyDescent="0.25">
      <c r="A22" s="58" t="s">
        <v>276</v>
      </c>
      <c r="B22" s="43" t="s">
        <v>281</v>
      </c>
      <c r="C22" s="44">
        <f>C23</f>
        <v>0</v>
      </c>
      <c r="D22" s="56"/>
      <c r="E22" s="44">
        <f>E23</f>
        <v>28.3</v>
      </c>
    </row>
    <row r="23" spans="1:5" ht="31.5" x14ac:dyDescent="0.25">
      <c r="A23" s="11" t="s">
        <v>398</v>
      </c>
      <c r="B23" s="57" t="s">
        <v>274</v>
      </c>
      <c r="C23" s="13">
        <v>0</v>
      </c>
      <c r="D23" s="56"/>
      <c r="E23" s="13">
        <v>28.3</v>
      </c>
    </row>
    <row r="24" spans="1:5" ht="16.5" customHeight="1" x14ac:dyDescent="0.25">
      <c r="A24" s="14" t="s">
        <v>13</v>
      </c>
      <c r="B24" s="15" t="s">
        <v>138</v>
      </c>
      <c r="C24" s="16">
        <f>C25+C27</f>
        <v>91.5</v>
      </c>
      <c r="D24" s="1"/>
      <c r="E24" s="299">
        <f>E25+E27</f>
        <v>111.7</v>
      </c>
    </row>
    <row r="25" spans="1:5" ht="20.25" customHeight="1" x14ac:dyDescent="0.25">
      <c r="A25" s="8" t="s">
        <v>14</v>
      </c>
      <c r="B25" s="9" t="s">
        <v>15</v>
      </c>
      <c r="C25" s="10">
        <f>C26</f>
        <v>3</v>
      </c>
      <c r="D25" s="1"/>
      <c r="E25" s="10">
        <f>E26</f>
        <v>1.1000000000000001</v>
      </c>
    </row>
    <row r="26" spans="1:5" ht="45.75" customHeight="1" x14ac:dyDescent="0.25">
      <c r="A26" s="11" t="s">
        <v>16</v>
      </c>
      <c r="B26" s="72" t="s">
        <v>316</v>
      </c>
      <c r="C26" s="13">
        <v>3</v>
      </c>
      <c r="D26" s="1"/>
      <c r="E26" s="13">
        <v>1.1000000000000001</v>
      </c>
    </row>
    <row r="27" spans="1:5" ht="15.75" x14ac:dyDescent="0.25">
      <c r="A27" s="8" t="s">
        <v>17</v>
      </c>
      <c r="B27" s="9" t="s">
        <v>18</v>
      </c>
      <c r="C27" s="10">
        <f>C28+C30</f>
        <v>88.5</v>
      </c>
      <c r="D27" s="1"/>
      <c r="E27" s="10">
        <f>E28+E30</f>
        <v>110.60000000000001</v>
      </c>
    </row>
    <row r="28" spans="1:5" ht="15.75" x14ac:dyDescent="0.25">
      <c r="A28" s="8" t="s">
        <v>132</v>
      </c>
      <c r="B28" s="9" t="s">
        <v>131</v>
      </c>
      <c r="C28" s="10">
        <f>C29</f>
        <v>69.3</v>
      </c>
      <c r="D28" s="1"/>
      <c r="E28" s="10">
        <f>E29</f>
        <v>105.7</v>
      </c>
    </row>
    <row r="29" spans="1:5" ht="30" customHeight="1" x14ac:dyDescent="0.25">
      <c r="A29" s="11" t="s">
        <v>124</v>
      </c>
      <c r="B29" s="18" t="s">
        <v>125</v>
      </c>
      <c r="C29" s="19">
        <v>69.3</v>
      </c>
      <c r="D29" s="1"/>
      <c r="E29" s="19">
        <v>105.7</v>
      </c>
    </row>
    <row r="30" spans="1:5" ht="15.75" customHeight="1" x14ac:dyDescent="0.25">
      <c r="A30" s="20" t="s">
        <v>128</v>
      </c>
      <c r="B30" s="9" t="s">
        <v>129</v>
      </c>
      <c r="C30" s="17">
        <f>C31</f>
        <v>19.2</v>
      </c>
      <c r="D30" s="1"/>
      <c r="E30" s="17">
        <f>E31</f>
        <v>4.9000000000000004</v>
      </c>
    </row>
    <row r="31" spans="1:5" ht="49.5" customHeight="1" x14ac:dyDescent="0.25">
      <c r="A31" s="11" t="s">
        <v>130</v>
      </c>
      <c r="B31" s="72" t="s">
        <v>126</v>
      </c>
      <c r="C31" s="19">
        <v>19.2</v>
      </c>
      <c r="D31" s="1"/>
      <c r="E31" s="19">
        <v>4.9000000000000004</v>
      </c>
    </row>
    <row r="32" spans="1:5" ht="19.5" customHeight="1" x14ac:dyDescent="0.25">
      <c r="A32" s="14" t="s">
        <v>19</v>
      </c>
      <c r="B32" s="15" t="s">
        <v>134</v>
      </c>
      <c r="C32" s="16">
        <f>C33</f>
        <v>30.5</v>
      </c>
      <c r="D32" s="1"/>
      <c r="E32" s="299">
        <f>E33</f>
        <v>17.399999999999999</v>
      </c>
    </row>
    <row r="33" spans="1:5" ht="47.25" customHeight="1" x14ac:dyDescent="0.25">
      <c r="A33" s="14" t="s">
        <v>133</v>
      </c>
      <c r="B33" s="15" t="s">
        <v>135</v>
      </c>
      <c r="C33" s="16">
        <f>C34</f>
        <v>30.5</v>
      </c>
      <c r="D33" s="1"/>
      <c r="E33" s="299">
        <f>E34</f>
        <v>17.399999999999999</v>
      </c>
    </row>
    <row r="34" spans="1:5" ht="81.75" customHeight="1" x14ac:dyDescent="0.25">
      <c r="A34" s="11" t="s">
        <v>20</v>
      </c>
      <c r="B34" s="12" t="s">
        <v>21</v>
      </c>
      <c r="C34" s="13">
        <v>30.5</v>
      </c>
      <c r="D34" s="1"/>
      <c r="E34" s="13">
        <v>17.399999999999999</v>
      </c>
    </row>
    <row r="35" spans="1:5" ht="31.5" x14ac:dyDescent="0.25">
      <c r="A35" s="47" t="s">
        <v>233</v>
      </c>
      <c r="B35" s="47" t="s">
        <v>234</v>
      </c>
      <c r="C35" s="44">
        <f>C36</f>
        <v>150</v>
      </c>
      <c r="D35" s="45"/>
      <c r="E35" s="44">
        <f>E36</f>
        <v>143.30000000000001</v>
      </c>
    </row>
    <row r="36" spans="1:5" ht="94.5" x14ac:dyDescent="0.25">
      <c r="A36" s="47" t="s">
        <v>235</v>
      </c>
      <c r="B36" s="47" t="s">
        <v>237</v>
      </c>
      <c r="C36" s="44">
        <f>C37</f>
        <v>150</v>
      </c>
      <c r="D36" s="45"/>
      <c r="E36" s="44">
        <f>E37</f>
        <v>143.30000000000001</v>
      </c>
    </row>
    <row r="37" spans="1:5" ht="94.5" x14ac:dyDescent="0.25">
      <c r="A37" s="48" t="s">
        <v>236</v>
      </c>
      <c r="B37" s="49" t="s">
        <v>215</v>
      </c>
      <c r="C37" s="13">
        <v>150</v>
      </c>
      <c r="D37" s="45"/>
      <c r="E37" s="13">
        <v>143.30000000000001</v>
      </c>
    </row>
    <row r="38" spans="1:5" ht="15.75" hidden="1" x14ac:dyDescent="0.25">
      <c r="A38" s="68" t="s">
        <v>302</v>
      </c>
      <c r="B38" s="68" t="s">
        <v>307</v>
      </c>
      <c r="C38" s="44">
        <f>C39</f>
        <v>0</v>
      </c>
      <c r="D38" s="67"/>
      <c r="E38" s="44">
        <f>E39</f>
        <v>0</v>
      </c>
    </row>
    <row r="39" spans="1:5" ht="63" hidden="1" x14ac:dyDescent="0.25">
      <c r="A39" s="68" t="s">
        <v>303</v>
      </c>
      <c r="B39" s="68" t="s">
        <v>306</v>
      </c>
      <c r="C39" s="44">
        <f>C40</f>
        <v>0</v>
      </c>
      <c r="D39" s="67"/>
      <c r="E39" s="44">
        <f>E40</f>
        <v>0</v>
      </c>
    </row>
    <row r="40" spans="1:5" ht="78.75" hidden="1" x14ac:dyDescent="0.25">
      <c r="A40" s="48" t="s">
        <v>304</v>
      </c>
      <c r="B40" s="49" t="s">
        <v>305</v>
      </c>
      <c r="C40" s="13"/>
      <c r="D40" s="67"/>
      <c r="E40" s="13"/>
    </row>
    <row r="41" spans="1:5" ht="15.75" x14ac:dyDescent="0.25">
      <c r="A41" s="32" t="s">
        <v>22</v>
      </c>
      <c r="B41" s="32" t="s">
        <v>23</v>
      </c>
      <c r="C41" s="7">
        <f>C42+C118+C122</f>
        <v>19518.5</v>
      </c>
      <c r="D41" s="1"/>
      <c r="E41" s="7">
        <f>E42+E118+E122</f>
        <v>15900.300000000001</v>
      </c>
    </row>
    <row r="42" spans="1:5" ht="28.5" customHeight="1" x14ac:dyDescent="0.25">
      <c r="A42" s="33" t="s">
        <v>24</v>
      </c>
      <c r="B42" s="15" t="s">
        <v>25</v>
      </c>
      <c r="C42" s="16">
        <f>C43+C49+C53+C60</f>
        <v>20192.599999999999</v>
      </c>
      <c r="D42" s="1"/>
      <c r="E42" s="299">
        <f>E43+E49+E53+E60</f>
        <v>16574.400000000001</v>
      </c>
    </row>
    <row r="43" spans="1:5" ht="31.5" customHeight="1" x14ac:dyDescent="0.25">
      <c r="A43" s="15" t="s">
        <v>232</v>
      </c>
      <c r="B43" s="15" t="s">
        <v>190</v>
      </c>
      <c r="C43" s="16">
        <f>C44+C46</f>
        <v>5758.9000000000005</v>
      </c>
      <c r="D43" s="1"/>
      <c r="E43" s="299">
        <f>E44+E46</f>
        <v>5758.9000000000005</v>
      </c>
    </row>
    <row r="44" spans="1:5" ht="30.75" customHeight="1" x14ac:dyDescent="0.25">
      <c r="A44" s="15" t="s">
        <v>231</v>
      </c>
      <c r="B44" s="15" t="s">
        <v>191</v>
      </c>
      <c r="C44" s="30">
        <f>C45</f>
        <v>584.1</v>
      </c>
      <c r="D44" s="29"/>
      <c r="E44" s="299">
        <f>E45</f>
        <v>584.1</v>
      </c>
    </row>
    <row r="45" spans="1:5" ht="48" customHeight="1" x14ac:dyDescent="0.25">
      <c r="A45" s="46" t="s">
        <v>230</v>
      </c>
      <c r="B45" s="74" t="s">
        <v>358</v>
      </c>
      <c r="C45" s="65">
        <v>584.1</v>
      </c>
      <c r="D45" s="1"/>
      <c r="E45" s="65">
        <v>584.1</v>
      </c>
    </row>
    <row r="46" spans="1:5" ht="22.5" customHeight="1" x14ac:dyDescent="0.25">
      <c r="A46" s="38" t="s">
        <v>254</v>
      </c>
      <c r="B46" s="38" t="s">
        <v>202</v>
      </c>
      <c r="C46" s="39">
        <f>C47</f>
        <v>5174.8</v>
      </c>
      <c r="D46" s="37"/>
      <c r="E46" s="39">
        <f>E47</f>
        <v>5174.8</v>
      </c>
    </row>
    <row r="47" spans="1:5" s="267" customFormat="1" ht="21.75" customHeight="1" x14ac:dyDescent="0.25">
      <c r="A47" s="21" t="s">
        <v>255</v>
      </c>
      <c r="B47" s="21" t="s">
        <v>203</v>
      </c>
      <c r="C47" s="17">
        <f>C48</f>
        <v>5174.8</v>
      </c>
      <c r="D47" s="266"/>
      <c r="E47" s="17">
        <f>E48</f>
        <v>5174.8</v>
      </c>
    </row>
    <row r="48" spans="1:5" ht="51.75" customHeight="1" x14ac:dyDescent="0.25">
      <c r="A48" s="46" t="s">
        <v>229</v>
      </c>
      <c r="B48" s="74" t="s">
        <v>326</v>
      </c>
      <c r="C48" s="65">
        <f>3425.6+1342.5+406.7</f>
        <v>5174.8</v>
      </c>
      <c r="D48" s="37"/>
      <c r="E48" s="65">
        <f>3425.6+1342.5+406.7</f>
        <v>5174.8</v>
      </c>
    </row>
    <row r="49" spans="1:5" ht="40.5" hidden="1" customHeight="1" x14ac:dyDescent="0.25">
      <c r="A49" s="43" t="s">
        <v>256</v>
      </c>
      <c r="B49" s="43" t="s">
        <v>207</v>
      </c>
      <c r="C49" s="44">
        <f>C50</f>
        <v>0</v>
      </c>
      <c r="D49" s="40"/>
      <c r="E49" s="44">
        <f>E50</f>
        <v>0</v>
      </c>
    </row>
    <row r="50" spans="1:5" ht="25.5" hidden="1" customHeight="1" x14ac:dyDescent="0.25">
      <c r="A50" s="43" t="s">
        <v>257</v>
      </c>
      <c r="B50" s="43" t="s">
        <v>208</v>
      </c>
      <c r="C50" s="44">
        <f>C51</f>
        <v>0</v>
      </c>
      <c r="D50" s="40"/>
      <c r="E50" s="44">
        <f>E51</f>
        <v>0</v>
      </c>
    </row>
    <row r="51" spans="1:5" ht="24.75" hidden="1" customHeight="1" x14ac:dyDescent="0.25">
      <c r="A51" s="43" t="s">
        <v>258</v>
      </c>
      <c r="B51" s="43" t="s">
        <v>182</v>
      </c>
      <c r="C51" s="44">
        <f>C52</f>
        <v>0</v>
      </c>
      <c r="D51" s="40"/>
      <c r="E51" s="44">
        <f>E52</f>
        <v>0</v>
      </c>
    </row>
    <row r="52" spans="1:5" ht="61.5" hidden="1" customHeight="1" x14ac:dyDescent="0.25">
      <c r="A52" s="50" t="s">
        <v>228</v>
      </c>
      <c r="B52" s="257" t="s">
        <v>216</v>
      </c>
      <c r="C52" s="65">
        <v>0</v>
      </c>
      <c r="D52" s="40"/>
      <c r="E52" s="65">
        <v>0</v>
      </c>
    </row>
    <row r="53" spans="1:5" ht="34.5" customHeight="1" x14ac:dyDescent="0.25">
      <c r="A53" s="15" t="s">
        <v>226</v>
      </c>
      <c r="B53" s="15" t="s">
        <v>192</v>
      </c>
      <c r="C53" s="16">
        <f>C58+C54</f>
        <v>74.7</v>
      </c>
      <c r="D53" s="1"/>
      <c r="E53" s="299">
        <f>E58+E54</f>
        <v>65.7</v>
      </c>
    </row>
    <row r="54" spans="1:5" s="267" customFormat="1" ht="46.5" customHeight="1" x14ac:dyDescent="0.25">
      <c r="A54" s="21" t="s">
        <v>225</v>
      </c>
      <c r="B54" s="275" t="s">
        <v>140</v>
      </c>
      <c r="C54" s="17">
        <f>C55</f>
        <v>13.4</v>
      </c>
      <c r="D54" s="266"/>
      <c r="E54" s="17">
        <f>E55</f>
        <v>13.4</v>
      </c>
    </row>
    <row r="55" spans="1:5" s="267" customFormat="1" ht="48" customHeight="1" x14ac:dyDescent="0.25">
      <c r="A55" s="21" t="s">
        <v>224</v>
      </c>
      <c r="B55" s="275" t="s">
        <v>141</v>
      </c>
      <c r="C55" s="17">
        <f>C56+C57</f>
        <v>13.4</v>
      </c>
      <c r="D55" s="266"/>
      <c r="E55" s="17">
        <f>E56+E57</f>
        <v>13.4</v>
      </c>
    </row>
    <row r="56" spans="1:5" s="267" customFormat="1" ht="65.25" customHeight="1" x14ac:dyDescent="0.25">
      <c r="A56" s="36" t="s">
        <v>227</v>
      </c>
      <c r="B56" s="36" t="s">
        <v>181</v>
      </c>
      <c r="C56" s="19">
        <v>13.4</v>
      </c>
      <c r="D56" s="266"/>
      <c r="E56" s="19">
        <v>13.4</v>
      </c>
    </row>
    <row r="57" spans="1:5" s="267" customFormat="1" ht="76.5" hidden="1" customHeight="1" x14ac:dyDescent="0.25">
      <c r="A57" s="36" t="s">
        <v>193</v>
      </c>
      <c r="B57" s="276" t="s">
        <v>312</v>
      </c>
      <c r="C57" s="19"/>
      <c r="D57" s="266"/>
      <c r="E57" s="19"/>
    </row>
    <row r="58" spans="1:5" s="267" customFormat="1" ht="48" customHeight="1" x14ac:dyDescent="0.25">
      <c r="A58" s="21" t="s">
        <v>223</v>
      </c>
      <c r="B58" s="275" t="s">
        <v>139</v>
      </c>
      <c r="C58" s="17">
        <f>C59</f>
        <v>61.3</v>
      </c>
      <c r="D58" s="266"/>
      <c r="E58" s="17">
        <f>E59</f>
        <v>52.3</v>
      </c>
    </row>
    <row r="59" spans="1:5" ht="53.25" customHeight="1" x14ac:dyDescent="0.25">
      <c r="A59" s="46" t="s">
        <v>222</v>
      </c>
      <c r="B59" s="22" t="s">
        <v>183</v>
      </c>
      <c r="C59" s="65">
        <v>61.3</v>
      </c>
      <c r="D59" s="1"/>
      <c r="E59" s="65">
        <v>52.3</v>
      </c>
    </row>
    <row r="60" spans="1:5" ht="24" customHeight="1" x14ac:dyDescent="0.25">
      <c r="A60" s="15" t="s">
        <v>221</v>
      </c>
      <c r="B60" s="15" t="s">
        <v>26</v>
      </c>
      <c r="C60" s="16">
        <f>C61+C75</f>
        <v>14359</v>
      </c>
      <c r="D60" s="1"/>
      <c r="E60" s="299">
        <f>E61+E75</f>
        <v>10749.8</v>
      </c>
    </row>
    <row r="61" spans="1:5" ht="66.75" customHeight="1" x14ac:dyDescent="0.25">
      <c r="A61" s="15" t="s">
        <v>220</v>
      </c>
      <c r="B61" s="15" t="s">
        <v>196</v>
      </c>
      <c r="C61" s="30">
        <f>C62</f>
        <v>958.8</v>
      </c>
      <c r="D61" s="29"/>
      <c r="E61" s="299">
        <f>E62</f>
        <v>448.8</v>
      </c>
    </row>
    <row r="62" spans="1:5" ht="79.5" customHeight="1" x14ac:dyDescent="0.25">
      <c r="A62" s="34" t="s">
        <v>219</v>
      </c>
      <c r="B62" s="34" t="s">
        <v>198</v>
      </c>
      <c r="C62" s="35">
        <f>SUM(C63+C67+C72)</f>
        <v>958.8</v>
      </c>
      <c r="D62" s="29"/>
      <c r="E62" s="35">
        <f>SUM(E63+E67+E72)</f>
        <v>448.8</v>
      </c>
    </row>
    <row r="63" spans="1:5" ht="47.25" x14ac:dyDescent="0.25">
      <c r="A63" s="34" t="s">
        <v>219</v>
      </c>
      <c r="B63" s="34" t="s">
        <v>330</v>
      </c>
      <c r="C63" s="35">
        <f>C64</f>
        <v>11.2</v>
      </c>
      <c r="D63" s="29"/>
      <c r="E63" s="35">
        <f>E64</f>
        <v>0</v>
      </c>
    </row>
    <row r="64" spans="1:5" ht="47.25" x14ac:dyDescent="0.25">
      <c r="A64" s="63" t="s">
        <v>219</v>
      </c>
      <c r="B64" s="64" t="s">
        <v>331</v>
      </c>
      <c r="C64" s="65">
        <f>C65</f>
        <v>11.2</v>
      </c>
      <c r="D64" s="62"/>
      <c r="E64" s="65">
        <f>E65</f>
        <v>0</v>
      </c>
    </row>
    <row r="65" spans="1:5" ht="33" customHeight="1" x14ac:dyDescent="0.25">
      <c r="A65" s="23" t="s">
        <v>219</v>
      </c>
      <c r="B65" s="24" t="s">
        <v>100</v>
      </c>
      <c r="C65" s="65">
        <v>11.2</v>
      </c>
      <c r="D65" s="29"/>
      <c r="E65" s="65">
        <v>0</v>
      </c>
    </row>
    <row r="66" spans="1:5" ht="33" hidden="1" customHeight="1" x14ac:dyDescent="0.25">
      <c r="A66" s="23" t="s">
        <v>197</v>
      </c>
      <c r="B66" s="24"/>
      <c r="C66" s="65"/>
      <c r="D66" s="40"/>
      <c r="E66" s="65"/>
    </row>
    <row r="67" spans="1:5" ht="47.25" x14ac:dyDescent="0.25">
      <c r="A67" s="28" t="s">
        <v>219</v>
      </c>
      <c r="B67" s="41" t="s">
        <v>352</v>
      </c>
      <c r="C67" s="10">
        <f>C68</f>
        <v>68.2</v>
      </c>
      <c r="D67" s="40"/>
      <c r="E67" s="10">
        <f>E68</f>
        <v>68.2</v>
      </c>
    </row>
    <row r="68" spans="1:5" ht="47.25" x14ac:dyDescent="0.25">
      <c r="A68" s="23" t="s">
        <v>219</v>
      </c>
      <c r="B68" s="24" t="s">
        <v>353</v>
      </c>
      <c r="C68" s="13">
        <f>34+34.2</f>
        <v>68.2</v>
      </c>
      <c r="D68" s="40"/>
      <c r="E68" s="13">
        <f>34+34.2</f>
        <v>68.2</v>
      </c>
    </row>
    <row r="69" spans="1:5" ht="21.75" customHeight="1" x14ac:dyDescent="0.25">
      <c r="A69" s="23" t="s">
        <v>219</v>
      </c>
      <c r="B69" s="24" t="s">
        <v>382</v>
      </c>
      <c r="C69" s="65">
        <v>34</v>
      </c>
      <c r="D69" s="40"/>
      <c r="E69" s="65">
        <v>34</v>
      </c>
    </row>
    <row r="70" spans="1:5" ht="33" hidden="1" customHeight="1" x14ac:dyDescent="0.25">
      <c r="A70" s="23" t="s">
        <v>197</v>
      </c>
      <c r="B70" s="24"/>
      <c r="C70" s="13"/>
      <c r="D70" s="40"/>
      <c r="E70" s="13"/>
    </row>
    <row r="71" spans="1:5" s="267" customFormat="1" ht="33" customHeight="1" x14ac:dyDescent="0.25">
      <c r="A71" s="265" t="s">
        <v>219</v>
      </c>
      <c r="B71" s="36" t="s">
        <v>381</v>
      </c>
      <c r="C71" s="19">
        <v>34.200000000000003</v>
      </c>
      <c r="D71" s="266"/>
      <c r="E71" s="19">
        <v>34.200000000000003</v>
      </c>
    </row>
    <row r="72" spans="1:5" ht="48" customHeight="1" x14ac:dyDescent="0.25">
      <c r="A72" s="28" t="s">
        <v>219</v>
      </c>
      <c r="B72" s="41" t="s">
        <v>314</v>
      </c>
      <c r="C72" s="10">
        <f>C73</f>
        <v>879.4</v>
      </c>
      <c r="D72" s="240"/>
      <c r="E72" s="10">
        <f>E73</f>
        <v>380.6</v>
      </c>
    </row>
    <row r="73" spans="1:5" ht="45.75" customHeight="1" x14ac:dyDescent="0.25">
      <c r="A73" s="23" t="s">
        <v>219</v>
      </c>
      <c r="B73" s="24" t="s">
        <v>354</v>
      </c>
      <c r="C73" s="13">
        <f>SUM(C74:C74)</f>
        <v>879.4</v>
      </c>
      <c r="D73" s="240"/>
      <c r="E73" s="13">
        <f>SUM(E74:E74)</f>
        <v>380.6</v>
      </c>
    </row>
    <row r="74" spans="1:5" ht="33" customHeight="1" x14ac:dyDescent="0.25">
      <c r="A74" s="23" t="s">
        <v>219</v>
      </c>
      <c r="B74" s="74" t="s">
        <v>335</v>
      </c>
      <c r="C74" s="65">
        <v>879.4</v>
      </c>
      <c r="D74" s="236"/>
      <c r="E74" s="65">
        <v>380.6</v>
      </c>
    </row>
    <row r="75" spans="1:5" ht="36" customHeight="1" x14ac:dyDescent="0.25">
      <c r="A75" s="38" t="s">
        <v>269</v>
      </c>
      <c r="B75" s="38" t="s">
        <v>194</v>
      </c>
      <c r="C75" s="39">
        <f>C76</f>
        <v>13400.2</v>
      </c>
      <c r="D75" s="37"/>
      <c r="E75" s="39">
        <f>E76</f>
        <v>10301</v>
      </c>
    </row>
    <row r="76" spans="1:5" ht="34.5" customHeight="1" x14ac:dyDescent="0.25">
      <c r="A76" s="38" t="s">
        <v>268</v>
      </c>
      <c r="B76" s="38" t="s">
        <v>184</v>
      </c>
      <c r="C76" s="39">
        <f>SUM(C77+C80+C91+C100+C103+C106+C116)</f>
        <v>13400.2</v>
      </c>
      <c r="D76" s="37"/>
      <c r="E76" s="39">
        <f>SUM(E77+E80+E91+E100+E103+E106+E116)</f>
        <v>10301</v>
      </c>
    </row>
    <row r="77" spans="1:5" s="269" customFormat="1" ht="45.75" customHeight="1" x14ac:dyDescent="0.25">
      <c r="A77" s="71" t="s">
        <v>217</v>
      </c>
      <c r="B77" s="21" t="s">
        <v>363</v>
      </c>
      <c r="C77" s="17">
        <f>SUM(C78)</f>
        <v>3964.6</v>
      </c>
      <c r="D77" s="268"/>
      <c r="E77" s="17">
        <f>SUM(E78)</f>
        <v>1900</v>
      </c>
    </row>
    <row r="78" spans="1:5" s="267" customFormat="1" ht="60.75" customHeight="1" x14ac:dyDescent="0.25">
      <c r="A78" s="265" t="s">
        <v>217</v>
      </c>
      <c r="B78" s="36" t="s">
        <v>364</v>
      </c>
      <c r="C78" s="19">
        <f>C79</f>
        <v>3964.6</v>
      </c>
      <c r="D78" s="266"/>
      <c r="E78" s="19">
        <f>E79</f>
        <v>1900</v>
      </c>
    </row>
    <row r="79" spans="1:5" s="267" customFormat="1" ht="51" customHeight="1" x14ac:dyDescent="0.25">
      <c r="A79" s="265" t="s">
        <v>217</v>
      </c>
      <c r="B79" s="36" t="s">
        <v>365</v>
      </c>
      <c r="C79" s="19">
        <v>3964.6</v>
      </c>
      <c r="D79" s="266"/>
      <c r="E79" s="19">
        <v>1900</v>
      </c>
    </row>
    <row r="80" spans="1:5" ht="63" customHeight="1" x14ac:dyDescent="0.25">
      <c r="A80" s="9" t="s">
        <v>217</v>
      </c>
      <c r="B80" s="9" t="s">
        <v>329</v>
      </c>
      <c r="C80" s="10">
        <f>C85+C89</f>
        <v>6374.7000000000007</v>
      </c>
      <c r="D80" s="29"/>
      <c r="E80" s="10">
        <f>E85+E89</f>
        <v>5751.6</v>
      </c>
    </row>
    <row r="81" spans="1:5" ht="31.5" hidden="1" x14ac:dyDescent="0.25">
      <c r="A81" s="50" t="s">
        <v>217</v>
      </c>
      <c r="B81" s="50" t="s">
        <v>288</v>
      </c>
      <c r="C81" s="13">
        <f>C82</f>
        <v>0</v>
      </c>
      <c r="D81" s="62"/>
      <c r="E81" s="13">
        <f>E82</f>
        <v>0</v>
      </c>
    </row>
    <row r="82" spans="1:5" ht="31.5" hidden="1" x14ac:dyDescent="0.25">
      <c r="A82" s="50" t="s">
        <v>217</v>
      </c>
      <c r="B82" s="50" t="s">
        <v>286</v>
      </c>
      <c r="C82" s="13">
        <f>C83</f>
        <v>0</v>
      </c>
      <c r="D82" s="62"/>
      <c r="E82" s="13">
        <f>E83</f>
        <v>0</v>
      </c>
    </row>
    <row r="83" spans="1:5" ht="47.25" hidden="1" x14ac:dyDescent="0.25">
      <c r="A83" s="50" t="s">
        <v>217</v>
      </c>
      <c r="B83" s="50" t="s">
        <v>287</v>
      </c>
      <c r="C83" s="13"/>
      <c r="D83" s="62"/>
      <c r="E83" s="13"/>
    </row>
    <row r="84" spans="1:5" ht="48.75" hidden="1" customHeight="1" x14ac:dyDescent="0.25">
      <c r="A84" s="50" t="s">
        <v>217</v>
      </c>
      <c r="B84" s="50" t="s">
        <v>289</v>
      </c>
      <c r="C84" s="13">
        <f>C85</f>
        <v>6341.7000000000007</v>
      </c>
      <c r="D84" s="62"/>
      <c r="E84" s="13">
        <f>E85</f>
        <v>5727.8</v>
      </c>
    </row>
    <row r="85" spans="1:5" ht="63" x14ac:dyDescent="0.25">
      <c r="A85" s="9" t="s">
        <v>217</v>
      </c>
      <c r="B85" s="21" t="s">
        <v>259</v>
      </c>
      <c r="C85" s="10">
        <f>C86+C88</f>
        <v>6341.7000000000007</v>
      </c>
      <c r="D85" s="1"/>
      <c r="E85" s="10">
        <f>E86+E88</f>
        <v>5727.8</v>
      </c>
    </row>
    <row r="86" spans="1:5" ht="31.5" x14ac:dyDescent="0.25">
      <c r="A86" s="46" t="s">
        <v>217</v>
      </c>
      <c r="B86" s="36" t="s">
        <v>260</v>
      </c>
      <c r="C86" s="65">
        <v>4394.6000000000004</v>
      </c>
      <c r="D86" s="31"/>
      <c r="E86" s="65">
        <v>3780.8</v>
      </c>
    </row>
    <row r="87" spans="1:5" ht="15" hidden="1" customHeight="1" x14ac:dyDescent="0.25">
      <c r="A87" s="23"/>
      <c r="B87" s="36" t="s">
        <v>199</v>
      </c>
      <c r="C87" s="65"/>
      <c r="D87" s="31"/>
      <c r="E87" s="65"/>
    </row>
    <row r="88" spans="1:5" ht="47.25" x14ac:dyDescent="0.25">
      <c r="A88" s="46" t="s">
        <v>217</v>
      </c>
      <c r="B88" s="36" t="s">
        <v>262</v>
      </c>
      <c r="C88" s="65">
        <v>1947.1</v>
      </c>
      <c r="D88" s="31"/>
      <c r="E88" s="65">
        <v>1947</v>
      </c>
    </row>
    <row r="89" spans="1:5" ht="47.25" x14ac:dyDescent="0.25">
      <c r="A89" s="9" t="s">
        <v>217</v>
      </c>
      <c r="B89" s="239" t="s">
        <v>328</v>
      </c>
      <c r="C89" s="76">
        <f>C90</f>
        <v>33</v>
      </c>
      <c r="D89" s="238"/>
      <c r="E89" s="76">
        <f>E90</f>
        <v>23.8</v>
      </c>
    </row>
    <row r="90" spans="1:5" ht="47.25" x14ac:dyDescent="0.25">
      <c r="A90" s="74" t="s">
        <v>217</v>
      </c>
      <c r="B90" s="75" t="s">
        <v>384</v>
      </c>
      <c r="C90" s="77">
        <v>33</v>
      </c>
      <c r="D90" s="238"/>
      <c r="E90" s="77">
        <v>23.8</v>
      </c>
    </row>
    <row r="91" spans="1:5" ht="64.5" customHeight="1" x14ac:dyDescent="0.25">
      <c r="A91" s="28" t="s">
        <v>217</v>
      </c>
      <c r="B91" s="21" t="s">
        <v>372</v>
      </c>
      <c r="C91" s="10">
        <f>C96</f>
        <v>1235</v>
      </c>
      <c r="D91" s="29"/>
      <c r="E91" s="10">
        <f>E96</f>
        <v>1213.5999999999999</v>
      </c>
    </row>
    <row r="92" spans="1:5" ht="63" hidden="1" x14ac:dyDescent="0.25">
      <c r="A92" s="23" t="s">
        <v>217</v>
      </c>
      <c r="B92" s="36" t="s">
        <v>290</v>
      </c>
      <c r="C92" s="13">
        <f>C93</f>
        <v>0</v>
      </c>
      <c r="D92" s="62"/>
      <c r="E92" s="13">
        <f>E93</f>
        <v>0</v>
      </c>
    </row>
    <row r="93" spans="1:5" ht="79.5" hidden="1" customHeight="1" x14ac:dyDescent="0.25">
      <c r="A93" s="23" t="s">
        <v>217</v>
      </c>
      <c r="B93" s="36" t="s">
        <v>291</v>
      </c>
      <c r="C93" s="13">
        <f>C94+C95</f>
        <v>0</v>
      </c>
      <c r="D93" s="62"/>
      <c r="E93" s="13">
        <f>E94+E95</f>
        <v>0</v>
      </c>
    </row>
    <row r="94" spans="1:5" ht="49.5" hidden="1" customHeight="1" x14ac:dyDescent="0.25">
      <c r="A94" s="23" t="s">
        <v>217</v>
      </c>
      <c r="B94" s="36" t="s">
        <v>292</v>
      </c>
      <c r="C94" s="13"/>
      <c r="D94" s="62"/>
      <c r="E94" s="13"/>
    </row>
    <row r="95" spans="1:5" ht="49.5" hidden="1" customHeight="1" x14ac:dyDescent="0.25">
      <c r="A95" s="23" t="s">
        <v>217</v>
      </c>
      <c r="B95" s="36" t="s">
        <v>293</v>
      </c>
      <c r="C95" s="13"/>
      <c r="D95" s="62"/>
      <c r="E95" s="13"/>
    </row>
    <row r="96" spans="1:5" ht="63.75" customHeight="1" x14ac:dyDescent="0.25">
      <c r="A96" s="23" t="s">
        <v>217</v>
      </c>
      <c r="B96" s="74" t="s">
        <v>371</v>
      </c>
      <c r="C96" s="65">
        <f>C97+C98+C99</f>
        <v>1235</v>
      </c>
      <c r="D96" s="1"/>
      <c r="E96" s="65">
        <f>E97+E98+E99</f>
        <v>1213.5999999999999</v>
      </c>
    </row>
    <row r="97" spans="1:5" ht="17.25" customHeight="1" x14ac:dyDescent="0.25">
      <c r="A97" s="23" t="s">
        <v>217</v>
      </c>
      <c r="B97" s="12" t="s">
        <v>136</v>
      </c>
      <c r="C97" s="65">
        <v>320.3</v>
      </c>
      <c r="D97" s="1"/>
      <c r="E97" s="65">
        <v>320.3</v>
      </c>
    </row>
    <row r="98" spans="1:5" ht="17.25" customHeight="1" x14ac:dyDescent="0.25">
      <c r="A98" s="23" t="s">
        <v>217</v>
      </c>
      <c r="B98" s="12" t="s">
        <v>72</v>
      </c>
      <c r="C98" s="65">
        <v>914.7</v>
      </c>
      <c r="D98" s="258"/>
      <c r="E98" s="65">
        <v>893.3</v>
      </c>
    </row>
    <row r="99" spans="1:5" ht="34.5" hidden="1" customHeight="1" x14ac:dyDescent="0.25">
      <c r="A99" s="23" t="s">
        <v>217</v>
      </c>
      <c r="B99" s="74" t="s">
        <v>359</v>
      </c>
      <c r="C99" s="263">
        <v>0</v>
      </c>
      <c r="D99" s="1"/>
      <c r="E99" s="263">
        <v>0</v>
      </c>
    </row>
    <row r="100" spans="1:5" ht="47.25" x14ac:dyDescent="0.25">
      <c r="A100" s="71" t="s">
        <v>217</v>
      </c>
      <c r="B100" s="21" t="s">
        <v>314</v>
      </c>
      <c r="C100" s="17">
        <f>C101</f>
        <v>43.6</v>
      </c>
      <c r="D100" s="29"/>
      <c r="E100" s="17">
        <f>E101</f>
        <v>0</v>
      </c>
    </row>
    <row r="101" spans="1:5" ht="46.5" customHeight="1" x14ac:dyDescent="0.25">
      <c r="A101" s="23" t="s">
        <v>217</v>
      </c>
      <c r="B101" s="70" t="s">
        <v>315</v>
      </c>
      <c r="C101" s="13">
        <f>C102</f>
        <v>43.6</v>
      </c>
      <c r="D101" s="1"/>
      <c r="E101" s="13">
        <f>E102</f>
        <v>0</v>
      </c>
    </row>
    <row r="102" spans="1:5" ht="85.5" customHeight="1" x14ac:dyDescent="0.25">
      <c r="A102" s="23" t="s">
        <v>217</v>
      </c>
      <c r="B102" s="74" t="s">
        <v>383</v>
      </c>
      <c r="C102" s="65">
        <v>43.6</v>
      </c>
      <c r="D102" s="1"/>
      <c r="E102" s="65">
        <v>0</v>
      </c>
    </row>
    <row r="103" spans="1:5" ht="78.75" x14ac:dyDescent="0.25">
      <c r="A103" s="71" t="s">
        <v>217</v>
      </c>
      <c r="B103" s="21" t="s">
        <v>386</v>
      </c>
      <c r="C103" s="17">
        <f>C104</f>
        <v>108.3</v>
      </c>
      <c r="D103" s="264"/>
      <c r="E103" s="17">
        <f>E104</f>
        <v>108.3</v>
      </c>
    </row>
    <row r="104" spans="1:5" ht="70.5" customHeight="1" x14ac:dyDescent="0.25">
      <c r="A104" s="23" t="s">
        <v>217</v>
      </c>
      <c r="B104" s="74" t="s">
        <v>387</v>
      </c>
      <c r="C104" s="13">
        <f>C105</f>
        <v>108.3</v>
      </c>
      <c r="D104" s="264"/>
      <c r="E104" s="13">
        <f>E105</f>
        <v>108.3</v>
      </c>
    </row>
    <row r="105" spans="1:5" ht="39" customHeight="1" x14ac:dyDescent="0.25">
      <c r="A105" s="23" t="s">
        <v>217</v>
      </c>
      <c r="B105" s="74" t="s">
        <v>388</v>
      </c>
      <c r="C105" s="65">
        <v>108.3</v>
      </c>
      <c r="D105" s="264"/>
      <c r="E105" s="65">
        <v>108.3</v>
      </c>
    </row>
    <row r="106" spans="1:5" ht="47.25" x14ac:dyDescent="0.25">
      <c r="A106" s="28" t="s">
        <v>217</v>
      </c>
      <c r="B106" s="9" t="s">
        <v>332</v>
      </c>
      <c r="C106" s="10">
        <f>C107</f>
        <v>1623.5</v>
      </c>
      <c r="D106" s="29"/>
      <c r="E106" s="10">
        <f>E107</f>
        <v>1327.5</v>
      </c>
    </row>
    <row r="107" spans="1:5" ht="47.25" x14ac:dyDescent="0.25">
      <c r="A107" s="23" t="s">
        <v>217</v>
      </c>
      <c r="B107" s="24" t="s">
        <v>331</v>
      </c>
      <c r="C107" s="13">
        <f>C110+C111+C112</f>
        <v>1623.5</v>
      </c>
      <c r="D107" s="1"/>
      <c r="E107" s="13">
        <f>E110+E111+E112</f>
        <v>1327.5</v>
      </c>
    </row>
    <row r="108" spans="1:5" ht="30" hidden="1" customHeight="1" x14ac:dyDescent="0.25">
      <c r="A108" s="23" t="s">
        <v>195</v>
      </c>
      <c r="B108" s="24" t="s">
        <v>137</v>
      </c>
      <c r="C108" s="13"/>
      <c r="D108" s="1"/>
      <c r="E108" s="13"/>
    </row>
    <row r="109" spans="1:5" ht="31.5" hidden="1" x14ac:dyDescent="0.25">
      <c r="A109" s="70" t="s">
        <v>217</v>
      </c>
      <c r="B109" s="25" t="s">
        <v>218</v>
      </c>
      <c r="C109" s="13">
        <v>0</v>
      </c>
      <c r="D109" s="1"/>
      <c r="E109" s="13">
        <v>0</v>
      </c>
    </row>
    <row r="110" spans="1:5" ht="47.25" x14ac:dyDescent="0.25">
      <c r="A110" s="70" t="s">
        <v>217</v>
      </c>
      <c r="B110" s="25" t="s">
        <v>313</v>
      </c>
      <c r="C110" s="65">
        <v>148.6</v>
      </c>
      <c r="D110" s="236"/>
      <c r="E110" s="65">
        <v>107.5</v>
      </c>
    </row>
    <row r="111" spans="1:5" ht="31.5" x14ac:dyDescent="0.25">
      <c r="A111" s="74" t="s">
        <v>217</v>
      </c>
      <c r="B111" s="24" t="s">
        <v>277</v>
      </c>
      <c r="C111" s="65">
        <v>29.4</v>
      </c>
      <c r="D111" s="236"/>
      <c r="E111" s="65">
        <v>14.7</v>
      </c>
    </row>
    <row r="112" spans="1:5" ht="63" x14ac:dyDescent="0.25">
      <c r="A112" s="74" t="s">
        <v>217</v>
      </c>
      <c r="B112" s="24" t="s">
        <v>385</v>
      </c>
      <c r="C112" s="65">
        <v>1445.5</v>
      </c>
      <c r="D112" s="69"/>
      <c r="E112" s="65">
        <v>1205.3</v>
      </c>
    </row>
    <row r="113" spans="1:5" ht="15.75" hidden="1" x14ac:dyDescent="0.25">
      <c r="A113" s="9"/>
      <c r="B113" s="21"/>
      <c r="C113" s="76"/>
      <c r="D113" s="73"/>
      <c r="E113" s="76"/>
    </row>
    <row r="114" spans="1:5" ht="15.75" hidden="1" x14ac:dyDescent="0.25">
      <c r="A114" s="74"/>
      <c r="B114" s="75"/>
      <c r="C114" s="77"/>
      <c r="D114" s="73"/>
      <c r="E114" s="77"/>
    </row>
    <row r="115" spans="1:5" ht="15.75" hidden="1" x14ac:dyDescent="0.25">
      <c r="A115" s="74"/>
      <c r="B115" s="75"/>
      <c r="C115" s="77"/>
      <c r="D115" s="73"/>
      <c r="E115" s="77"/>
    </row>
    <row r="116" spans="1:5" ht="36" customHeight="1" x14ac:dyDescent="0.25">
      <c r="A116" s="9" t="s">
        <v>217</v>
      </c>
      <c r="B116" s="42" t="s">
        <v>205</v>
      </c>
      <c r="C116" s="35">
        <f>C117</f>
        <v>50.5</v>
      </c>
      <c r="D116" s="40"/>
      <c r="E116" s="35">
        <f>E117</f>
        <v>0</v>
      </c>
    </row>
    <row r="117" spans="1:5" ht="20.25" customHeight="1" x14ac:dyDescent="0.25">
      <c r="A117" s="46" t="s">
        <v>217</v>
      </c>
      <c r="B117" s="25" t="s">
        <v>206</v>
      </c>
      <c r="C117" s="65">
        <v>50.5</v>
      </c>
      <c r="D117" s="40"/>
      <c r="E117" s="65">
        <v>0</v>
      </c>
    </row>
    <row r="118" spans="1:5" ht="48.75" hidden="1" x14ac:dyDescent="0.25">
      <c r="A118" s="53" t="s">
        <v>270</v>
      </c>
      <c r="B118" s="54" t="s">
        <v>282</v>
      </c>
      <c r="C118" s="44">
        <f>C119</f>
        <v>0</v>
      </c>
      <c r="D118" s="51"/>
      <c r="E118" s="44">
        <f>E119</f>
        <v>0</v>
      </c>
    </row>
    <row r="119" spans="1:5" ht="94.5" hidden="1" x14ac:dyDescent="0.25">
      <c r="A119" s="55" t="s">
        <v>278</v>
      </c>
      <c r="B119" s="25" t="s">
        <v>283</v>
      </c>
      <c r="C119" s="13">
        <f>C120</f>
        <v>0</v>
      </c>
      <c r="D119" s="51"/>
      <c r="E119" s="13">
        <f>E120</f>
        <v>0</v>
      </c>
    </row>
    <row r="120" spans="1:5" ht="94.5" hidden="1" x14ac:dyDescent="0.25">
      <c r="A120" s="55" t="s">
        <v>279</v>
      </c>
      <c r="B120" s="25" t="s">
        <v>285</v>
      </c>
      <c r="C120" s="13">
        <f>C121</f>
        <v>0</v>
      </c>
      <c r="D120" s="51"/>
      <c r="E120" s="13">
        <f>E121</f>
        <v>0</v>
      </c>
    </row>
    <row r="121" spans="1:5" ht="63" hidden="1" x14ac:dyDescent="0.25">
      <c r="A121" s="55" t="s">
        <v>280</v>
      </c>
      <c r="B121" s="25" t="s">
        <v>271</v>
      </c>
      <c r="C121" s="13"/>
      <c r="D121" s="51"/>
      <c r="E121" s="13"/>
    </row>
    <row r="122" spans="1:5" s="274" customFormat="1" ht="47.25" x14ac:dyDescent="0.25">
      <c r="A122" s="270" t="s">
        <v>350</v>
      </c>
      <c r="B122" s="271" t="s">
        <v>355</v>
      </c>
      <c r="C122" s="272">
        <f>C123</f>
        <v>-674.1</v>
      </c>
      <c r="D122" s="273"/>
      <c r="E122" s="272">
        <f>E123</f>
        <v>-674.1</v>
      </c>
    </row>
    <row r="123" spans="1:5" ht="47.25" x14ac:dyDescent="0.25">
      <c r="A123" s="74" t="s">
        <v>351</v>
      </c>
      <c r="B123" s="25" t="s">
        <v>311</v>
      </c>
      <c r="C123" s="237">
        <v>-674.1</v>
      </c>
      <c r="D123" s="236"/>
      <c r="E123" s="237">
        <v>-674.1</v>
      </c>
    </row>
    <row r="124" spans="1:5" ht="15.75" x14ac:dyDescent="0.25">
      <c r="A124" s="26"/>
      <c r="B124" s="26" t="s">
        <v>27</v>
      </c>
      <c r="C124" s="27">
        <f>C11+C41</f>
        <v>26169.4</v>
      </c>
      <c r="E124" s="27">
        <f>E11+E41</f>
        <v>21714.5</v>
      </c>
    </row>
  </sheetData>
  <mergeCells count="14">
    <mergeCell ref="E8:E10"/>
    <mergeCell ref="E12:E13"/>
    <mergeCell ref="C1:E1"/>
    <mergeCell ref="C3:E3"/>
    <mergeCell ref="B2:E2"/>
    <mergeCell ref="A5:E5"/>
    <mergeCell ref="A12:A13"/>
    <mergeCell ref="D12:D13"/>
    <mergeCell ref="A8:A10"/>
    <mergeCell ref="C8:C10"/>
    <mergeCell ref="B12:B13"/>
    <mergeCell ref="C12:C13"/>
    <mergeCell ref="B8:B10"/>
    <mergeCell ref="B4:C4"/>
  </mergeCells>
  <phoneticPr fontId="2" type="noConversion"/>
  <pageMargins left="1.1811023622047245" right="0" top="0.78740157480314965" bottom="0.39370078740157483" header="0.51181102362204722" footer="0.51181102362204722"/>
  <pageSetup paperSize="9" scale="73" fitToWidth="0" fitToHeight="0" orientation="portrait" verticalDpi="200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227"/>
  <sheetViews>
    <sheetView zoomScale="110" zoomScaleNormal="110" zoomScaleSheetLayoutView="110" workbookViewId="0">
      <selection activeCell="E3" sqref="E3:I3"/>
    </sheetView>
  </sheetViews>
  <sheetFormatPr defaultRowHeight="12.75" x14ac:dyDescent="0.2"/>
  <cols>
    <col min="1" max="1" width="59.140625" style="79" customWidth="1"/>
    <col min="2" max="2" width="6.28515625" style="79" customWidth="1"/>
    <col min="3" max="3" width="6.7109375" style="79" customWidth="1"/>
    <col min="4" max="4" width="6.42578125" style="79" customWidth="1"/>
    <col min="5" max="5" width="12.5703125" style="79" customWidth="1"/>
    <col min="6" max="6" width="7.42578125" style="79" customWidth="1"/>
    <col min="7" max="7" width="9.140625" style="79" hidden="1" customWidth="1"/>
    <col min="8" max="9" width="14.7109375" style="79" customWidth="1"/>
    <col min="10" max="16384" width="9.140625" style="79"/>
  </cols>
  <sheetData>
    <row r="1" spans="1:9" ht="16.5" customHeight="1" x14ac:dyDescent="0.2">
      <c r="A1" s="78"/>
      <c r="B1" s="301"/>
      <c r="C1" s="302"/>
      <c r="D1" s="302"/>
      <c r="E1" s="406" t="s">
        <v>360</v>
      </c>
      <c r="F1" s="406"/>
      <c r="G1" s="406"/>
      <c r="H1" s="406"/>
      <c r="I1" s="406"/>
    </row>
    <row r="2" spans="1:9" x14ac:dyDescent="0.2">
      <c r="A2" s="80"/>
      <c r="B2" s="302"/>
      <c r="C2" s="406" t="s">
        <v>399</v>
      </c>
      <c r="D2" s="374"/>
      <c r="E2" s="374"/>
      <c r="F2" s="374"/>
      <c r="G2" s="374"/>
      <c r="H2" s="374"/>
      <c r="I2" s="374"/>
    </row>
    <row r="3" spans="1:9" x14ac:dyDescent="0.2">
      <c r="A3" s="80"/>
      <c r="B3" s="302"/>
      <c r="C3" s="302"/>
      <c r="D3" s="302"/>
      <c r="E3" s="406" t="s">
        <v>432</v>
      </c>
      <c r="F3" s="406"/>
      <c r="G3" s="406"/>
      <c r="H3" s="406"/>
      <c r="I3" s="406"/>
    </row>
    <row r="4" spans="1:9" x14ac:dyDescent="0.2">
      <c r="A4" s="81"/>
      <c r="B4" s="81"/>
      <c r="C4" s="301"/>
      <c r="D4" s="301"/>
      <c r="E4" s="301"/>
      <c r="F4" s="301"/>
      <c r="G4" s="301"/>
      <c r="H4" s="301"/>
      <c r="I4" s="301"/>
    </row>
    <row r="5" spans="1:9" ht="39" customHeight="1" x14ac:dyDescent="0.2">
      <c r="A5" s="407" t="s">
        <v>401</v>
      </c>
      <c r="B5" s="407"/>
      <c r="C5" s="407"/>
      <c r="D5" s="407"/>
      <c r="E5" s="407"/>
      <c r="F5" s="407"/>
      <c r="G5" s="407"/>
      <c r="H5" s="407"/>
      <c r="I5" s="408"/>
    </row>
    <row r="6" spans="1:9" x14ac:dyDescent="0.2">
      <c r="A6" s="82"/>
      <c r="B6" s="82"/>
      <c r="C6" s="82"/>
      <c r="D6" s="82"/>
      <c r="E6" s="82"/>
      <c r="F6" s="381"/>
      <c r="G6" s="381"/>
      <c r="H6" s="83"/>
      <c r="I6" s="310" t="s">
        <v>392</v>
      </c>
    </row>
    <row r="7" spans="1:9" ht="14.25" customHeight="1" x14ac:dyDescent="0.2">
      <c r="A7" s="383" t="s">
        <v>28</v>
      </c>
      <c r="B7" s="384" t="s">
        <v>29</v>
      </c>
      <c r="C7" s="382" t="s">
        <v>30</v>
      </c>
      <c r="D7" s="382" t="s">
        <v>31</v>
      </c>
      <c r="E7" s="382" t="s">
        <v>32</v>
      </c>
      <c r="F7" s="382" t="s">
        <v>33</v>
      </c>
      <c r="G7" s="382"/>
      <c r="H7" s="409" t="s">
        <v>34</v>
      </c>
      <c r="I7" s="410"/>
    </row>
    <row r="8" spans="1:9" ht="56.25" customHeight="1" x14ac:dyDescent="0.2">
      <c r="A8" s="383"/>
      <c r="B8" s="385"/>
      <c r="C8" s="382"/>
      <c r="D8" s="382"/>
      <c r="E8" s="382"/>
      <c r="F8" s="382"/>
      <c r="G8" s="382"/>
      <c r="H8" s="353" t="s">
        <v>431</v>
      </c>
      <c r="I8" s="304" t="s">
        <v>394</v>
      </c>
    </row>
    <row r="9" spans="1:9" x14ac:dyDescent="0.2">
      <c r="A9" s="85">
        <v>1</v>
      </c>
      <c r="B9" s="85">
        <v>2</v>
      </c>
      <c r="C9" s="85">
        <v>3</v>
      </c>
      <c r="D9" s="85">
        <v>4</v>
      </c>
      <c r="E9" s="85">
        <v>5</v>
      </c>
      <c r="F9" s="380">
        <v>6</v>
      </c>
      <c r="G9" s="380"/>
      <c r="H9" s="85">
        <v>7</v>
      </c>
      <c r="I9" s="303">
        <v>7</v>
      </c>
    </row>
    <row r="10" spans="1:9" x14ac:dyDescent="0.2">
      <c r="A10" s="86" t="s">
        <v>35</v>
      </c>
      <c r="B10" s="86"/>
      <c r="C10" s="87"/>
      <c r="D10" s="88"/>
      <c r="E10" s="88"/>
      <c r="F10" s="379"/>
      <c r="G10" s="379"/>
      <c r="H10" s="89">
        <f>H11</f>
        <v>26229.8</v>
      </c>
      <c r="I10" s="89">
        <f>I11</f>
        <v>21583.7</v>
      </c>
    </row>
    <row r="11" spans="1:9" ht="25.5" x14ac:dyDescent="0.2">
      <c r="A11" s="86" t="s">
        <v>118</v>
      </c>
      <c r="B11" s="86">
        <v>330</v>
      </c>
      <c r="C11" s="87"/>
      <c r="D11" s="88"/>
      <c r="E11" s="88"/>
      <c r="F11" s="88"/>
      <c r="G11" s="88"/>
      <c r="H11" s="89">
        <f>H12+H78+H84+H126+H175+H115</f>
        <v>26229.8</v>
      </c>
      <c r="I11" s="89">
        <f>I12+I78+I84+I126+I175+I115</f>
        <v>21583.7</v>
      </c>
    </row>
    <row r="12" spans="1:9" ht="15.75" customHeight="1" x14ac:dyDescent="0.2">
      <c r="A12" s="86" t="s">
        <v>36</v>
      </c>
      <c r="B12" s="86">
        <v>330</v>
      </c>
      <c r="C12" s="90" t="s">
        <v>37</v>
      </c>
      <c r="D12" s="91"/>
      <c r="E12" s="92"/>
      <c r="F12" s="388"/>
      <c r="G12" s="388"/>
      <c r="H12" s="89">
        <f>H13+H27+H38+H46+H50</f>
        <v>16053.099999999999</v>
      </c>
      <c r="I12" s="89">
        <f>I13+I27+I38+I46+I50</f>
        <v>14593.4</v>
      </c>
    </row>
    <row r="13" spans="1:9" ht="25.5" customHeight="1" x14ac:dyDescent="0.2">
      <c r="A13" s="86" t="s">
        <v>39</v>
      </c>
      <c r="B13" s="86">
        <v>330</v>
      </c>
      <c r="C13" s="90" t="s">
        <v>37</v>
      </c>
      <c r="D13" s="91" t="s">
        <v>40</v>
      </c>
      <c r="E13" s="88"/>
      <c r="F13" s="379"/>
      <c r="G13" s="379"/>
      <c r="H13" s="89">
        <f t="shared" ref="H13:I15" si="0">H14</f>
        <v>2857.16</v>
      </c>
      <c r="I13" s="89">
        <f t="shared" si="0"/>
        <v>2504.6999999999998</v>
      </c>
    </row>
    <row r="14" spans="1:9" x14ac:dyDescent="0.2">
      <c r="A14" s="93" t="s">
        <v>41</v>
      </c>
      <c r="B14" s="93">
        <v>330</v>
      </c>
      <c r="C14" s="94" t="s">
        <v>37</v>
      </c>
      <c r="D14" s="95" t="s">
        <v>40</v>
      </c>
      <c r="E14" s="95" t="s">
        <v>142</v>
      </c>
      <c r="F14" s="379"/>
      <c r="G14" s="379"/>
      <c r="H14" s="96">
        <f t="shared" si="0"/>
        <v>2857.16</v>
      </c>
      <c r="I14" s="96">
        <f t="shared" si="0"/>
        <v>2504.6999999999998</v>
      </c>
    </row>
    <row r="15" spans="1:9" ht="25.5" x14ac:dyDescent="0.2">
      <c r="A15" s="93" t="s">
        <v>120</v>
      </c>
      <c r="B15" s="93">
        <v>330</v>
      </c>
      <c r="C15" s="94" t="s">
        <v>37</v>
      </c>
      <c r="D15" s="97" t="s">
        <v>40</v>
      </c>
      <c r="E15" s="97" t="s">
        <v>143</v>
      </c>
      <c r="F15" s="392"/>
      <c r="G15" s="392"/>
      <c r="H15" s="96">
        <f t="shared" si="0"/>
        <v>2857.16</v>
      </c>
      <c r="I15" s="96">
        <f t="shared" si="0"/>
        <v>2504.6999999999998</v>
      </c>
    </row>
    <row r="16" spans="1:9" ht="51" customHeight="1" x14ac:dyDescent="0.2">
      <c r="A16" s="98" t="s">
        <v>42</v>
      </c>
      <c r="B16" s="98">
        <v>330</v>
      </c>
      <c r="C16" s="99" t="s">
        <v>37</v>
      </c>
      <c r="D16" s="100" t="s">
        <v>40</v>
      </c>
      <c r="E16" s="100" t="s">
        <v>143</v>
      </c>
      <c r="F16" s="386">
        <v>100</v>
      </c>
      <c r="G16" s="386"/>
      <c r="H16" s="101">
        <f>2714.4+142.76</f>
        <v>2857.16</v>
      </c>
      <c r="I16" s="101">
        <v>2504.6999999999998</v>
      </c>
    </row>
    <row r="17" spans="1:9" ht="39.75" hidden="1" customHeight="1" x14ac:dyDescent="0.2">
      <c r="A17" s="102" t="s">
        <v>144</v>
      </c>
      <c r="B17" s="102">
        <v>330</v>
      </c>
      <c r="C17" s="103" t="s">
        <v>37</v>
      </c>
      <c r="D17" s="104" t="s">
        <v>63</v>
      </c>
      <c r="E17" s="104"/>
      <c r="F17" s="105"/>
      <c r="G17" s="105"/>
      <c r="H17" s="106">
        <f>H18</f>
        <v>0</v>
      </c>
      <c r="I17" s="106">
        <f>I18</f>
        <v>0</v>
      </c>
    </row>
    <row r="18" spans="1:9" ht="16.5" hidden="1" customHeight="1" x14ac:dyDescent="0.2">
      <c r="A18" s="107" t="s">
        <v>145</v>
      </c>
      <c r="B18" s="107">
        <v>330</v>
      </c>
      <c r="C18" s="108" t="s">
        <v>37</v>
      </c>
      <c r="D18" s="109" t="s">
        <v>63</v>
      </c>
      <c r="E18" s="109" t="s">
        <v>146</v>
      </c>
      <c r="F18" s="110"/>
      <c r="G18" s="110"/>
      <c r="H18" s="111">
        <f>H19+H22</f>
        <v>0</v>
      </c>
      <c r="I18" s="111">
        <f>I19+I22</f>
        <v>0</v>
      </c>
    </row>
    <row r="19" spans="1:9" ht="16.5" hidden="1" customHeight="1" x14ac:dyDescent="0.2">
      <c r="A19" s="107" t="s">
        <v>151</v>
      </c>
      <c r="B19" s="107">
        <v>330</v>
      </c>
      <c r="C19" s="108" t="s">
        <v>37</v>
      </c>
      <c r="D19" s="109" t="s">
        <v>63</v>
      </c>
      <c r="E19" s="109" t="s">
        <v>152</v>
      </c>
      <c r="F19" s="110"/>
      <c r="G19" s="110"/>
      <c r="H19" s="111">
        <f>H20</f>
        <v>0</v>
      </c>
      <c r="I19" s="111">
        <f>I20</f>
        <v>0</v>
      </c>
    </row>
    <row r="20" spans="1:9" ht="28.5" hidden="1" customHeight="1" x14ac:dyDescent="0.2">
      <c r="A20" s="107" t="s">
        <v>120</v>
      </c>
      <c r="B20" s="107">
        <v>330</v>
      </c>
      <c r="C20" s="108" t="s">
        <v>37</v>
      </c>
      <c r="D20" s="109" t="s">
        <v>63</v>
      </c>
      <c r="E20" s="109" t="s">
        <v>153</v>
      </c>
      <c r="F20" s="110"/>
      <c r="G20" s="110"/>
      <c r="H20" s="111">
        <f>H21</f>
        <v>0</v>
      </c>
      <c r="I20" s="111">
        <f>I21</f>
        <v>0</v>
      </c>
    </row>
    <row r="21" spans="1:9" ht="51.75" hidden="1" customHeight="1" x14ac:dyDescent="0.2">
      <c r="A21" s="112" t="s">
        <v>42</v>
      </c>
      <c r="B21" s="112">
        <v>330</v>
      </c>
      <c r="C21" s="113" t="s">
        <v>37</v>
      </c>
      <c r="D21" s="114" t="s">
        <v>63</v>
      </c>
      <c r="E21" s="114" t="s">
        <v>153</v>
      </c>
      <c r="F21" s="115">
        <v>100</v>
      </c>
      <c r="G21" s="115"/>
      <c r="H21" s="116"/>
      <c r="I21" s="116"/>
    </row>
    <row r="22" spans="1:9" ht="16.5" hidden="1" customHeight="1" x14ac:dyDescent="0.2">
      <c r="A22" s="107" t="s">
        <v>147</v>
      </c>
      <c r="B22" s="107">
        <v>330</v>
      </c>
      <c r="C22" s="108" t="s">
        <v>37</v>
      </c>
      <c r="D22" s="109" t="s">
        <v>63</v>
      </c>
      <c r="E22" s="109" t="s">
        <v>148</v>
      </c>
      <c r="F22" s="110"/>
      <c r="G22" s="110"/>
      <c r="H22" s="111">
        <f>H23</f>
        <v>0</v>
      </c>
      <c r="I22" s="111">
        <f>I23</f>
        <v>0</v>
      </c>
    </row>
    <row r="23" spans="1:9" ht="25.5" hidden="1" customHeight="1" x14ac:dyDescent="0.2">
      <c r="A23" s="107" t="s">
        <v>120</v>
      </c>
      <c r="B23" s="107">
        <v>330</v>
      </c>
      <c r="C23" s="108" t="s">
        <v>37</v>
      </c>
      <c r="D23" s="109" t="s">
        <v>63</v>
      </c>
      <c r="E23" s="109" t="s">
        <v>149</v>
      </c>
      <c r="F23" s="110"/>
      <c r="G23" s="110"/>
      <c r="H23" s="111">
        <f>H25+H26</f>
        <v>0</v>
      </c>
      <c r="I23" s="111">
        <f>I25+I26</f>
        <v>0</v>
      </c>
    </row>
    <row r="24" spans="1:9" ht="54" hidden="1" customHeight="1" x14ac:dyDescent="0.2">
      <c r="A24" s="112" t="s">
        <v>42</v>
      </c>
      <c r="B24" s="112">
        <v>330</v>
      </c>
      <c r="C24" s="113" t="s">
        <v>37</v>
      </c>
      <c r="D24" s="114" t="s">
        <v>63</v>
      </c>
      <c r="E24" s="114" t="s">
        <v>149</v>
      </c>
      <c r="F24" s="115">
        <v>100</v>
      </c>
      <c r="G24" s="115"/>
      <c r="H24" s="117"/>
      <c r="I24" s="117"/>
    </row>
    <row r="25" spans="1:9" ht="27.75" hidden="1" customHeight="1" x14ac:dyDescent="0.2">
      <c r="A25" s="112" t="s">
        <v>150</v>
      </c>
      <c r="B25" s="112">
        <v>330</v>
      </c>
      <c r="C25" s="113" t="s">
        <v>37</v>
      </c>
      <c r="D25" s="114" t="s">
        <v>63</v>
      </c>
      <c r="E25" s="114" t="s">
        <v>149</v>
      </c>
      <c r="F25" s="115">
        <v>200</v>
      </c>
      <c r="G25" s="115"/>
      <c r="H25" s="117">
        <v>0</v>
      </c>
      <c r="I25" s="117">
        <v>0</v>
      </c>
    </row>
    <row r="26" spans="1:9" hidden="1" x14ac:dyDescent="0.2">
      <c r="A26" s="112" t="s">
        <v>56</v>
      </c>
      <c r="B26" s="112">
        <v>330</v>
      </c>
      <c r="C26" s="113" t="s">
        <v>37</v>
      </c>
      <c r="D26" s="114" t="s">
        <v>63</v>
      </c>
      <c r="E26" s="114" t="s">
        <v>149</v>
      </c>
      <c r="F26" s="115">
        <v>800</v>
      </c>
      <c r="G26" s="115"/>
      <c r="H26" s="117"/>
      <c r="I26" s="117"/>
    </row>
    <row r="27" spans="1:9" ht="38.25" x14ac:dyDescent="0.2">
      <c r="A27" s="86" t="s">
        <v>43</v>
      </c>
      <c r="B27" s="86">
        <v>330</v>
      </c>
      <c r="C27" s="90" t="s">
        <v>37</v>
      </c>
      <c r="D27" s="91" t="s">
        <v>44</v>
      </c>
      <c r="E27" s="95"/>
      <c r="F27" s="386"/>
      <c r="G27" s="386"/>
      <c r="H27" s="89">
        <f>H28+H33</f>
        <v>12532.14</v>
      </c>
      <c r="I27" s="89">
        <f>I28+I33</f>
        <v>11534.1</v>
      </c>
    </row>
    <row r="28" spans="1:9" ht="38.25" x14ac:dyDescent="0.2">
      <c r="A28" s="102" t="s">
        <v>329</v>
      </c>
      <c r="B28" s="102">
        <v>330</v>
      </c>
      <c r="C28" s="103" t="s">
        <v>37</v>
      </c>
      <c r="D28" s="103" t="s">
        <v>44</v>
      </c>
      <c r="E28" s="104" t="s">
        <v>188</v>
      </c>
      <c r="F28" s="105"/>
      <c r="G28" s="105"/>
      <c r="H28" s="106">
        <f>H29</f>
        <v>4394.6000000000004</v>
      </c>
      <c r="I28" s="106">
        <f>I29</f>
        <v>3780.8</v>
      </c>
    </row>
    <row r="29" spans="1:9" ht="25.5" x14ac:dyDescent="0.2">
      <c r="A29" s="102" t="s">
        <v>263</v>
      </c>
      <c r="B29" s="102">
        <v>330</v>
      </c>
      <c r="C29" s="103" t="s">
        <v>37</v>
      </c>
      <c r="D29" s="103" t="s">
        <v>44</v>
      </c>
      <c r="E29" s="104" t="s">
        <v>189</v>
      </c>
      <c r="F29" s="105"/>
      <c r="G29" s="105"/>
      <c r="H29" s="106">
        <f>H30</f>
        <v>4394.6000000000004</v>
      </c>
      <c r="I29" s="106">
        <f>I30</f>
        <v>3780.8</v>
      </c>
    </row>
    <row r="30" spans="1:9" ht="38.25" x14ac:dyDescent="0.2">
      <c r="A30" s="107" t="s">
        <v>259</v>
      </c>
      <c r="B30" s="107">
        <v>330</v>
      </c>
      <c r="C30" s="108" t="s">
        <v>37</v>
      </c>
      <c r="D30" s="108" t="s">
        <v>44</v>
      </c>
      <c r="E30" s="109" t="s">
        <v>336</v>
      </c>
      <c r="F30" s="110"/>
      <c r="G30" s="110"/>
      <c r="H30" s="111">
        <f>H32</f>
        <v>4394.6000000000004</v>
      </c>
      <c r="I30" s="111">
        <f>I32</f>
        <v>3780.8</v>
      </c>
    </row>
    <row r="31" spans="1:9" ht="25.5" x14ac:dyDescent="0.2">
      <c r="A31" s="107" t="s">
        <v>260</v>
      </c>
      <c r="B31" s="107">
        <v>330</v>
      </c>
      <c r="C31" s="108" t="s">
        <v>37</v>
      </c>
      <c r="D31" s="109" t="s">
        <v>44</v>
      </c>
      <c r="E31" s="241" t="s">
        <v>336</v>
      </c>
      <c r="F31" s="241"/>
      <c r="G31" s="241"/>
      <c r="H31" s="111">
        <v>4394.6000000000004</v>
      </c>
      <c r="I31" s="111">
        <f>SUM(I32)</f>
        <v>3780.8</v>
      </c>
    </row>
    <row r="32" spans="1:9" ht="25.5" x14ac:dyDescent="0.2">
      <c r="A32" s="112" t="s">
        <v>156</v>
      </c>
      <c r="B32" s="107">
        <v>330</v>
      </c>
      <c r="C32" s="118" t="s">
        <v>37</v>
      </c>
      <c r="D32" s="114" t="s">
        <v>44</v>
      </c>
      <c r="E32" s="115" t="s">
        <v>336</v>
      </c>
      <c r="F32" s="115">
        <v>200</v>
      </c>
      <c r="G32" s="115"/>
      <c r="H32" s="117">
        <v>4394.6000000000004</v>
      </c>
      <c r="I32" s="117">
        <v>3780.8</v>
      </c>
    </row>
    <row r="33" spans="1:9" ht="13.5" x14ac:dyDescent="0.25">
      <c r="A33" s="102" t="s">
        <v>121</v>
      </c>
      <c r="B33" s="102">
        <v>330</v>
      </c>
      <c r="C33" s="119" t="s">
        <v>37</v>
      </c>
      <c r="D33" s="104" t="s">
        <v>44</v>
      </c>
      <c r="E33" s="104" t="s">
        <v>154</v>
      </c>
      <c r="F33" s="387"/>
      <c r="G33" s="387"/>
      <c r="H33" s="106">
        <f>H34</f>
        <v>8137.5399999999991</v>
      </c>
      <c r="I33" s="106">
        <f>I34</f>
        <v>7753.3</v>
      </c>
    </row>
    <row r="34" spans="1:9" ht="27.75" customHeight="1" x14ac:dyDescent="0.2">
      <c r="A34" s="93" t="s">
        <v>120</v>
      </c>
      <c r="B34" s="93">
        <v>330</v>
      </c>
      <c r="C34" s="94" t="s">
        <v>37</v>
      </c>
      <c r="D34" s="95" t="s">
        <v>44</v>
      </c>
      <c r="E34" s="95" t="s">
        <v>155</v>
      </c>
      <c r="F34" s="379"/>
      <c r="G34" s="379"/>
      <c r="H34" s="96">
        <f>H35+H36+H37</f>
        <v>8137.5399999999991</v>
      </c>
      <c r="I34" s="96">
        <f>I35+I36+I37</f>
        <v>7753.3</v>
      </c>
    </row>
    <row r="35" spans="1:9" ht="52.5" customHeight="1" x14ac:dyDescent="0.2">
      <c r="A35" s="98" t="s">
        <v>42</v>
      </c>
      <c r="B35" s="93">
        <v>330</v>
      </c>
      <c r="C35" s="99" t="s">
        <v>37</v>
      </c>
      <c r="D35" s="120" t="s">
        <v>44</v>
      </c>
      <c r="E35" s="100" t="s">
        <v>155</v>
      </c>
      <c r="F35" s="386">
        <v>100</v>
      </c>
      <c r="G35" s="386"/>
      <c r="H35" s="101">
        <f>3894.2+263.94</f>
        <v>4158.1399999999994</v>
      </c>
      <c r="I35" s="101">
        <v>3471.9</v>
      </c>
    </row>
    <row r="36" spans="1:9" ht="25.5" customHeight="1" x14ac:dyDescent="0.2">
      <c r="A36" s="98" t="s">
        <v>156</v>
      </c>
      <c r="B36" s="93">
        <v>330</v>
      </c>
      <c r="C36" s="99" t="s">
        <v>37</v>
      </c>
      <c r="D36" s="100" t="s">
        <v>44</v>
      </c>
      <c r="E36" s="100" t="s">
        <v>155</v>
      </c>
      <c r="F36" s="100">
        <v>200</v>
      </c>
      <c r="G36" s="120"/>
      <c r="H36" s="101">
        <v>3734.5</v>
      </c>
      <c r="I36" s="101">
        <v>4037.6</v>
      </c>
    </row>
    <row r="37" spans="1:9" x14ac:dyDescent="0.2">
      <c r="A37" s="98" t="s">
        <v>56</v>
      </c>
      <c r="B37" s="93">
        <v>330</v>
      </c>
      <c r="C37" s="121" t="s">
        <v>37</v>
      </c>
      <c r="D37" s="100" t="s">
        <v>44</v>
      </c>
      <c r="E37" s="100" t="s">
        <v>155</v>
      </c>
      <c r="F37" s="100" t="s">
        <v>166</v>
      </c>
      <c r="G37" s="120"/>
      <c r="H37" s="101">
        <v>244.9</v>
      </c>
      <c r="I37" s="101">
        <v>243.8</v>
      </c>
    </row>
    <row r="38" spans="1:9" ht="42" customHeight="1" x14ac:dyDescent="0.2">
      <c r="A38" s="102" t="s">
        <v>46</v>
      </c>
      <c r="B38" s="102">
        <v>330</v>
      </c>
      <c r="C38" s="119" t="s">
        <v>37</v>
      </c>
      <c r="D38" s="104" t="s">
        <v>47</v>
      </c>
      <c r="E38" s="109"/>
      <c r="F38" s="389"/>
      <c r="G38" s="389"/>
      <c r="H38" s="106">
        <f t="shared" ref="H38:I40" si="1">H39</f>
        <v>483.4</v>
      </c>
      <c r="I38" s="106">
        <f t="shared" si="1"/>
        <v>483.4</v>
      </c>
    </row>
    <row r="39" spans="1:9" s="123" customFormat="1" ht="17.25" customHeight="1" x14ac:dyDescent="0.2">
      <c r="A39" s="107" t="s">
        <v>122</v>
      </c>
      <c r="B39" s="107">
        <v>330</v>
      </c>
      <c r="C39" s="122" t="s">
        <v>37</v>
      </c>
      <c r="D39" s="109" t="s">
        <v>47</v>
      </c>
      <c r="E39" s="109" t="s">
        <v>157</v>
      </c>
      <c r="F39" s="389"/>
      <c r="G39" s="389"/>
      <c r="H39" s="111">
        <f t="shared" si="1"/>
        <v>483.4</v>
      </c>
      <c r="I39" s="111">
        <f t="shared" si="1"/>
        <v>483.4</v>
      </c>
    </row>
    <row r="40" spans="1:9" ht="39" customHeight="1" x14ac:dyDescent="0.2">
      <c r="A40" s="107" t="s">
        <v>200</v>
      </c>
      <c r="B40" s="107">
        <v>330</v>
      </c>
      <c r="C40" s="122" t="s">
        <v>37</v>
      </c>
      <c r="D40" s="109" t="s">
        <v>47</v>
      </c>
      <c r="E40" s="109" t="s">
        <v>158</v>
      </c>
      <c r="F40" s="391"/>
      <c r="G40" s="391"/>
      <c r="H40" s="111">
        <f t="shared" si="1"/>
        <v>483.4</v>
      </c>
      <c r="I40" s="111">
        <f t="shared" si="1"/>
        <v>483.4</v>
      </c>
    </row>
    <row r="41" spans="1:9" ht="14.25" customHeight="1" x14ac:dyDescent="0.2">
      <c r="A41" s="112" t="s">
        <v>48</v>
      </c>
      <c r="B41" s="112">
        <v>330</v>
      </c>
      <c r="C41" s="118" t="s">
        <v>37</v>
      </c>
      <c r="D41" s="114" t="s">
        <v>47</v>
      </c>
      <c r="E41" s="115" t="s">
        <v>158</v>
      </c>
      <c r="F41" s="390" t="s">
        <v>49</v>
      </c>
      <c r="G41" s="390"/>
      <c r="H41" s="117">
        <v>483.4</v>
      </c>
      <c r="I41" s="117">
        <v>483.4</v>
      </c>
    </row>
    <row r="42" spans="1:9" ht="15" hidden="1" customHeight="1" x14ac:dyDescent="0.2">
      <c r="A42" s="102" t="s">
        <v>50</v>
      </c>
      <c r="B42" s="86">
        <v>330</v>
      </c>
      <c r="C42" s="119" t="s">
        <v>37</v>
      </c>
      <c r="D42" s="103" t="s">
        <v>51</v>
      </c>
      <c r="E42" s="120"/>
      <c r="F42" s="120"/>
      <c r="G42" s="120"/>
      <c r="H42" s="106">
        <f t="shared" ref="H42:I44" si="2">H43</f>
        <v>0</v>
      </c>
      <c r="I42" s="106">
        <f t="shared" si="2"/>
        <v>0</v>
      </c>
    </row>
    <row r="43" spans="1:9" hidden="1" x14ac:dyDescent="0.2">
      <c r="A43" s="102" t="s">
        <v>122</v>
      </c>
      <c r="B43" s="86">
        <v>330</v>
      </c>
      <c r="C43" s="103" t="s">
        <v>37</v>
      </c>
      <c r="D43" s="103" t="s">
        <v>51</v>
      </c>
      <c r="E43" s="104" t="s">
        <v>157</v>
      </c>
      <c r="F43" s="105"/>
      <c r="G43" s="105"/>
      <c r="H43" s="106">
        <f t="shared" si="2"/>
        <v>0</v>
      </c>
      <c r="I43" s="106">
        <f t="shared" si="2"/>
        <v>0</v>
      </c>
    </row>
    <row r="44" spans="1:9" s="124" customFormat="1" hidden="1" x14ac:dyDescent="0.2">
      <c r="A44" s="107" t="s">
        <v>294</v>
      </c>
      <c r="B44" s="93">
        <v>330</v>
      </c>
      <c r="C44" s="108" t="s">
        <v>37</v>
      </c>
      <c r="D44" s="108" t="s">
        <v>51</v>
      </c>
      <c r="E44" s="109" t="s">
        <v>295</v>
      </c>
      <c r="F44" s="110"/>
      <c r="G44" s="110"/>
      <c r="H44" s="111">
        <f t="shared" si="2"/>
        <v>0</v>
      </c>
      <c r="I44" s="111">
        <f t="shared" si="2"/>
        <v>0</v>
      </c>
    </row>
    <row r="45" spans="1:9" ht="28.5" hidden="1" customHeight="1" x14ac:dyDescent="0.2">
      <c r="A45" s="112" t="s">
        <v>56</v>
      </c>
      <c r="B45" s="107">
        <v>330</v>
      </c>
      <c r="C45" s="118" t="s">
        <v>37</v>
      </c>
      <c r="D45" s="114" t="s">
        <v>51</v>
      </c>
      <c r="E45" s="115" t="s">
        <v>295</v>
      </c>
      <c r="F45" s="115">
        <v>800</v>
      </c>
      <c r="G45" s="120"/>
      <c r="H45" s="101"/>
      <c r="I45" s="101"/>
    </row>
    <row r="46" spans="1:9" ht="17.25" customHeight="1" x14ac:dyDescent="0.2">
      <c r="A46" s="86" t="s">
        <v>52</v>
      </c>
      <c r="B46" s="86">
        <v>330</v>
      </c>
      <c r="C46" s="90" t="s">
        <v>37</v>
      </c>
      <c r="D46" s="92">
        <v>11</v>
      </c>
      <c r="E46" s="92"/>
      <c r="F46" s="388" t="s">
        <v>53</v>
      </c>
      <c r="G46" s="388"/>
      <c r="H46" s="89">
        <f t="shared" ref="H46:I48" si="3">H47</f>
        <v>100</v>
      </c>
      <c r="I46" s="89">
        <f t="shared" si="3"/>
        <v>0</v>
      </c>
    </row>
    <row r="47" spans="1:9" ht="17.25" customHeight="1" x14ac:dyDescent="0.2">
      <c r="A47" s="93" t="s">
        <v>159</v>
      </c>
      <c r="B47" s="93">
        <v>330</v>
      </c>
      <c r="C47" s="94" t="s">
        <v>37</v>
      </c>
      <c r="D47" s="88">
        <v>11</v>
      </c>
      <c r="E47" s="88" t="s">
        <v>160</v>
      </c>
      <c r="F47" s="379"/>
      <c r="G47" s="379"/>
      <c r="H47" s="96">
        <f t="shared" si="3"/>
        <v>100</v>
      </c>
      <c r="I47" s="96">
        <f t="shared" si="3"/>
        <v>0</v>
      </c>
    </row>
    <row r="48" spans="1:9" ht="15.75" customHeight="1" x14ac:dyDescent="0.2">
      <c r="A48" s="93" t="s">
        <v>161</v>
      </c>
      <c r="B48" s="93">
        <v>330</v>
      </c>
      <c r="C48" s="94" t="s">
        <v>37</v>
      </c>
      <c r="D48" s="88">
        <v>11</v>
      </c>
      <c r="E48" s="88" t="s">
        <v>162</v>
      </c>
      <c r="F48" s="379"/>
      <c r="G48" s="379"/>
      <c r="H48" s="96">
        <f t="shared" si="3"/>
        <v>100</v>
      </c>
      <c r="I48" s="96">
        <f t="shared" si="3"/>
        <v>0</v>
      </c>
    </row>
    <row r="49" spans="1:9" ht="15" customHeight="1" x14ac:dyDescent="0.2">
      <c r="A49" s="125" t="s">
        <v>56</v>
      </c>
      <c r="B49" s="93">
        <v>330</v>
      </c>
      <c r="C49" s="99" t="s">
        <v>37</v>
      </c>
      <c r="D49" s="120">
        <v>11</v>
      </c>
      <c r="E49" s="120" t="s">
        <v>162</v>
      </c>
      <c r="F49" s="386">
        <v>800</v>
      </c>
      <c r="G49" s="386"/>
      <c r="H49" s="101">
        <v>100</v>
      </c>
      <c r="I49" s="101">
        <v>0</v>
      </c>
    </row>
    <row r="50" spans="1:9" ht="17.25" customHeight="1" x14ac:dyDescent="0.2">
      <c r="A50" s="86" t="s">
        <v>58</v>
      </c>
      <c r="B50" s="86">
        <v>330</v>
      </c>
      <c r="C50" s="90" t="s">
        <v>37</v>
      </c>
      <c r="D50" s="92">
        <v>13</v>
      </c>
      <c r="E50" s="92" t="s">
        <v>53</v>
      </c>
      <c r="F50" s="388"/>
      <c r="G50" s="388"/>
      <c r="H50" s="89">
        <f>H53+H62+H66</f>
        <v>80.400000000000006</v>
      </c>
      <c r="I50" s="89">
        <f>I53+I62+I66</f>
        <v>71.2</v>
      </c>
    </row>
    <row r="51" spans="1:9" ht="23.25" hidden="1" customHeight="1" x14ac:dyDescent="0.2">
      <c r="A51" s="107"/>
      <c r="B51" s="93"/>
      <c r="C51" s="126"/>
      <c r="D51" s="127"/>
      <c r="E51" s="127"/>
      <c r="F51" s="128"/>
      <c r="G51" s="129"/>
      <c r="H51" s="130"/>
      <c r="I51" s="130"/>
    </row>
    <row r="52" spans="1:9" ht="27.75" hidden="1" customHeight="1" x14ac:dyDescent="0.2">
      <c r="A52" s="107"/>
      <c r="B52" s="107"/>
      <c r="C52" s="126"/>
      <c r="D52" s="127"/>
      <c r="E52" s="127"/>
      <c r="F52" s="131"/>
      <c r="G52" s="92"/>
      <c r="H52" s="111"/>
      <c r="I52" s="111"/>
    </row>
    <row r="53" spans="1:9" ht="44.25" customHeight="1" x14ac:dyDescent="0.25">
      <c r="A53" s="132" t="s">
        <v>343</v>
      </c>
      <c r="B53" s="133">
        <v>330</v>
      </c>
      <c r="C53" s="134" t="s">
        <v>37</v>
      </c>
      <c r="D53" s="134" t="s">
        <v>59</v>
      </c>
      <c r="E53" s="134" t="s">
        <v>345</v>
      </c>
      <c r="F53" s="135"/>
      <c r="G53" s="92"/>
      <c r="H53" s="106">
        <f>H54</f>
        <v>34</v>
      </c>
      <c r="I53" s="106">
        <f>I54</f>
        <v>34</v>
      </c>
    </row>
    <row r="54" spans="1:9" ht="45" x14ac:dyDescent="0.25">
      <c r="A54" s="136" t="s">
        <v>344</v>
      </c>
      <c r="B54" s="137" t="s">
        <v>165</v>
      </c>
      <c r="C54" s="127" t="s">
        <v>37</v>
      </c>
      <c r="D54" s="127" t="s">
        <v>59</v>
      </c>
      <c r="E54" s="127" t="s">
        <v>337</v>
      </c>
      <c r="F54" s="131"/>
      <c r="G54" s="88"/>
      <c r="H54" s="111">
        <f>H56</f>
        <v>34</v>
      </c>
      <c r="I54" s="111">
        <f>I56</f>
        <v>34</v>
      </c>
    </row>
    <row r="55" spans="1:9" ht="15" x14ac:dyDescent="0.25">
      <c r="A55" s="136" t="s">
        <v>333</v>
      </c>
      <c r="B55" s="137" t="s">
        <v>165</v>
      </c>
      <c r="C55" s="127" t="s">
        <v>37</v>
      </c>
      <c r="D55" s="127" t="s">
        <v>59</v>
      </c>
      <c r="E55" s="127" t="s">
        <v>337</v>
      </c>
      <c r="F55" s="131"/>
      <c r="G55" s="242"/>
      <c r="H55" s="111">
        <v>34</v>
      </c>
      <c r="I55" s="111">
        <v>34</v>
      </c>
    </row>
    <row r="56" spans="1:9" ht="32.25" customHeight="1" x14ac:dyDescent="0.25">
      <c r="A56" s="112" t="s">
        <v>150</v>
      </c>
      <c r="B56" s="138" t="s">
        <v>165</v>
      </c>
      <c r="C56" s="131" t="s">
        <v>37</v>
      </c>
      <c r="D56" s="131" t="s">
        <v>59</v>
      </c>
      <c r="E56" s="131" t="s">
        <v>337</v>
      </c>
      <c r="F56" s="131" t="s">
        <v>60</v>
      </c>
      <c r="G56" s="139"/>
      <c r="H56" s="117">
        <v>34</v>
      </c>
      <c r="I56" s="117">
        <v>34</v>
      </c>
    </row>
    <row r="57" spans="1:9" ht="39.75" hidden="1" customHeight="1" x14ac:dyDescent="0.2">
      <c r="A57" s="102" t="s">
        <v>204</v>
      </c>
      <c r="B57" s="133" t="s">
        <v>165</v>
      </c>
      <c r="C57" s="134" t="s">
        <v>37</v>
      </c>
      <c r="D57" s="134" t="s">
        <v>59</v>
      </c>
      <c r="E57" s="134" t="s">
        <v>188</v>
      </c>
      <c r="F57" s="134"/>
      <c r="G57" s="92"/>
      <c r="H57" s="106">
        <f t="shared" ref="H57:I60" si="4">H58</f>
        <v>0</v>
      </c>
      <c r="I57" s="106">
        <f t="shared" si="4"/>
        <v>0</v>
      </c>
    </row>
    <row r="58" spans="1:9" hidden="1" x14ac:dyDescent="0.2">
      <c r="A58" s="102" t="s">
        <v>288</v>
      </c>
      <c r="B58" s="133" t="s">
        <v>165</v>
      </c>
      <c r="C58" s="134" t="s">
        <v>37</v>
      </c>
      <c r="D58" s="134" t="s">
        <v>59</v>
      </c>
      <c r="E58" s="134" t="s">
        <v>297</v>
      </c>
      <c r="F58" s="134"/>
      <c r="G58" s="92"/>
      <c r="H58" s="106">
        <f t="shared" si="4"/>
        <v>0</v>
      </c>
      <c r="I58" s="106">
        <f t="shared" si="4"/>
        <v>0</v>
      </c>
    </row>
    <row r="59" spans="1:9" ht="32.25" hidden="1" customHeight="1" x14ac:dyDescent="0.2">
      <c r="A59" s="107" t="s">
        <v>286</v>
      </c>
      <c r="B59" s="137" t="s">
        <v>165</v>
      </c>
      <c r="C59" s="127" t="s">
        <v>37</v>
      </c>
      <c r="D59" s="127" t="s">
        <v>59</v>
      </c>
      <c r="E59" s="127" t="s">
        <v>298</v>
      </c>
      <c r="F59" s="127"/>
      <c r="G59" s="88"/>
      <c r="H59" s="111">
        <f t="shared" si="4"/>
        <v>0</v>
      </c>
      <c r="I59" s="111">
        <f t="shared" si="4"/>
        <v>0</v>
      </c>
    </row>
    <row r="60" spans="1:9" ht="32.25" hidden="1" customHeight="1" x14ac:dyDescent="0.2">
      <c r="A60" s="107" t="s">
        <v>296</v>
      </c>
      <c r="B60" s="137" t="s">
        <v>165</v>
      </c>
      <c r="C60" s="127" t="s">
        <v>37</v>
      </c>
      <c r="D60" s="127" t="s">
        <v>59</v>
      </c>
      <c r="E60" s="127" t="s">
        <v>298</v>
      </c>
      <c r="F60" s="127"/>
      <c r="G60" s="88"/>
      <c r="H60" s="111">
        <f t="shared" si="4"/>
        <v>0</v>
      </c>
      <c r="I60" s="111">
        <f t="shared" si="4"/>
        <v>0</v>
      </c>
    </row>
    <row r="61" spans="1:9" ht="32.25" hidden="1" customHeight="1" x14ac:dyDescent="0.25">
      <c r="A61" s="112" t="s">
        <v>150</v>
      </c>
      <c r="B61" s="138" t="s">
        <v>165</v>
      </c>
      <c r="C61" s="131" t="s">
        <v>37</v>
      </c>
      <c r="D61" s="131" t="s">
        <v>59</v>
      </c>
      <c r="E61" s="131" t="s">
        <v>298</v>
      </c>
      <c r="F61" s="131" t="s">
        <v>60</v>
      </c>
      <c r="G61" s="139"/>
      <c r="H61" s="117"/>
      <c r="I61" s="117"/>
    </row>
    <row r="62" spans="1:9" ht="42" customHeight="1" x14ac:dyDescent="0.2">
      <c r="A62" s="132" t="s">
        <v>327</v>
      </c>
      <c r="B62" s="140">
        <v>330</v>
      </c>
      <c r="C62" s="131" t="s">
        <v>37</v>
      </c>
      <c r="D62" s="131" t="s">
        <v>59</v>
      </c>
      <c r="E62" s="141" t="s">
        <v>188</v>
      </c>
      <c r="F62" s="142"/>
      <c r="G62" s="143"/>
      <c r="H62" s="106">
        <f t="shared" ref="H62:I64" si="5">H63</f>
        <v>33</v>
      </c>
      <c r="I62" s="106">
        <f t="shared" si="5"/>
        <v>23.8</v>
      </c>
    </row>
    <row r="63" spans="1:9" ht="32.25" customHeight="1" x14ac:dyDescent="0.2">
      <c r="A63" s="144" t="s">
        <v>286</v>
      </c>
      <c r="B63" s="84">
        <v>330</v>
      </c>
      <c r="C63" s="131" t="s">
        <v>37</v>
      </c>
      <c r="D63" s="131" t="s">
        <v>59</v>
      </c>
      <c r="E63" s="145" t="s">
        <v>297</v>
      </c>
      <c r="F63" s="145"/>
      <c r="G63" s="95"/>
      <c r="H63" s="101">
        <f t="shared" si="5"/>
        <v>33</v>
      </c>
      <c r="I63" s="101">
        <f t="shared" si="5"/>
        <v>23.8</v>
      </c>
    </row>
    <row r="64" spans="1:9" ht="39.75" customHeight="1" x14ac:dyDescent="0.2">
      <c r="A64" s="144" t="s">
        <v>325</v>
      </c>
      <c r="B64" s="84">
        <v>330</v>
      </c>
      <c r="C64" s="131" t="s">
        <v>37</v>
      </c>
      <c r="D64" s="131" t="s">
        <v>59</v>
      </c>
      <c r="E64" s="145" t="s">
        <v>373</v>
      </c>
      <c r="F64" s="145"/>
      <c r="G64" s="95"/>
      <c r="H64" s="101">
        <f t="shared" si="5"/>
        <v>33</v>
      </c>
      <c r="I64" s="101">
        <f t="shared" si="5"/>
        <v>23.8</v>
      </c>
    </row>
    <row r="65" spans="1:9" ht="32.25" customHeight="1" x14ac:dyDescent="0.2">
      <c r="A65" s="146" t="s">
        <v>150</v>
      </c>
      <c r="B65" s="84">
        <v>330</v>
      </c>
      <c r="C65" s="131" t="s">
        <v>37</v>
      </c>
      <c r="D65" s="131" t="s">
        <v>59</v>
      </c>
      <c r="E65" s="147" t="s">
        <v>373</v>
      </c>
      <c r="F65" s="394">
        <v>200</v>
      </c>
      <c r="G65" s="395"/>
      <c r="H65" s="101">
        <v>33</v>
      </c>
      <c r="I65" s="101">
        <v>23.8</v>
      </c>
    </row>
    <row r="66" spans="1:9" ht="13.5" customHeight="1" x14ac:dyDescent="0.2">
      <c r="A66" s="148" t="s">
        <v>119</v>
      </c>
      <c r="B66" s="102">
        <v>330</v>
      </c>
      <c r="C66" s="134" t="s">
        <v>37</v>
      </c>
      <c r="D66" s="134" t="s">
        <v>59</v>
      </c>
      <c r="E66" s="134" t="s">
        <v>163</v>
      </c>
      <c r="F66" s="134"/>
      <c r="G66" s="92"/>
      <c r="H66" s="106">
        <f>H67</f>
        <v>13.4</v>
      </c>
      <c r="I66" s="106">
        <f>I67</f>
        <v>13.4</v>
      </c>
    </row>
    <row r="67" spans="1:9" ht="39.75" customHeight="1" x14ac:dyDescent="0.2">
      <c r="A67" s="149" t="s">
        <v>264</v>
      </c>
      <c r="B67" s="93">
        <v>330</v>
      </c>
      <c r="C67" s="126" t="s">
        <v>37</v>
      </c>
      <c r="D67" s="127" t="s">
        <v>59</v>
      </c>
      <c r="E67" s="127" t="s">
        <v>164</v>
      </c>
      <c r="F67" s="128"/>
      <c r="G67" s="150"/>
      <c r="H67" s="130">
        <f>H68</f>
        <v>13.4</v>
      </c>
      <c r="I67" s="130">
        <f>I68</f>
        <v>13.4</v>
      </c>
    </row>
    <row r="68" spans="1:9" ht="32.25" customHeight="1" x14ac:dyDescent="0.2">
      <c r="A68" s="125" t="s">
        <v>150</v>
      </c>
      <c r="B68" s="107">
        <v>330</v>
      </c>
      <c r="C68" s="126" t="s">
        <v>37</v>
      </c>
      <c r="D68" s="127" t="s">
        <v>59</v>
      </c>
      <c r="E68" s="127" t="s">
        <v>164</v>
      </c>
      <c r="F68" s="131" t="s">
        <v>60</v>
      </c>
      <c r="G68" s="92"/>
      <c r="H68" s="117">
        <v>13.4</v>
      </c>
      <c r="I68" s="117">
        <v>13.4</v>
      </c>
    </row>
    <row r="69" spans="1:9" ht="16.5" hidden="1" customHeight="1" x14ac:dyDescent="0.2">
      <c r="A69" s="151" t="s">
        <v>122</v>
      </c>
      <c r="B69" s="133">
        <v>330</v>
      </c>
      <c r="C69" s="134" t="s">
        <v>37</v>
      </c>
      <c r="D69" s="134" t="s">
        <v>59</v>
      </c>
      <c r="E69" s="134" t="s">
        <v>157</v>
      </c>
      <c r="F69" s="134"/>
      <c r="G69" s="91"/>
      <c r="H69" s="152">
        <f>H70</f>
        <v>0</v>
      </c>
      <c r="I69" s="152">
        <f>I70</f>
        <v>0</v>
      </c>
    </row>
    <row r="70" spans="1:9" ht="16.5" hidden="1" customHeight="1" x14ac:dyDescent="0.2">
      <c r="A70" s="153" t="s">
        <v>273</v>
      </c>
      <c r="B70" s="137" t="s">
        <v>165</v>
      </c>
      <c r="C70" s="127" t="s">
        <v>37</v>
      </c>
      <c r="D70" s="127" t="s">
        <v>59</v>
      </c>
      <c r="E70" s="127" t="s">
        <v>272</v>
      </c>
      <c r="F70" s="127"/>
      <c r="G70" s="95"/>
      <c r="H70" s="154">
        <f>H71+H72</f>
        <v>0</v>
      </c>
      <c r="I70" s="154">
        <f>I71+I72</f>
        <v>0</v>
      </c>
    </row>
    <row r="71" spans="1:9" ht="25.5" hidden="1" x14ac:dyDescent="0.2">
      <c r="A71" s="125" t="s">
        <v>150</v>
      </c>
      <c r="B71" s="138" t="s">
        <v>165</v>
      </c>
      <c r="C71" s="131" t="s">
        <v>37</v>
      </c>
      <c r="D71" s="131" t="s">
        <v>59</v>
      </c>
      <c r="E71" s="131" t="s">
        <v>272</v>
      </c>
      <c r="F71" s="131" t="s">
        <v>60</v>
      </c>
      <c r="G71" s="100"/>
      <c r="H71" s="155"/>
      <c r="I71" s="155"/>
    </row>
    <row r="72" spans="1:9" ht="15" hidden="1" customHeight="1" x14ac:dyDescent="0.25">
      <c r="A72" s="125" t="s">
        <v>56</v>
      </c>
      <c r="B72" s="138" t="s">
        <v>165</v>
      </c>
      <c r="C72" s="131" t="s">
        <v>37</v>
      </c>
      <c r="D72" s="131" t="s">
        <v>59</v>
      </c>
      <c r="E72" s="131" t="s">
        <v>272</v>
      </c>
      <c r="F72" s="131" t="s">
        <v>166</v>
      </c>
      <c r="G72" s="156"/>
      <c r="H72" s="155"/>
      <c r="I72" s="155"/>
    </row>
    <row r="73" spans="1:9" ht="54.75" hidden="1" customHeight="1" x14ac:dyDescent="0.2">
      <c r="A73" s="153" t="s">
        <v>167</v>
      </c>
      <c r="B73" s="137" t="s">
        <v>165</v>
      </c>
      <c r="C73" s="127" t="s">
        <v>37</v>
      </c>
      <c r="D73" s="127" t="s">
        <v>59</v>
      </c>
      <c r="E73" s="127" t="s">
        <v>168</v>
      </c>
      <c r="F73" s="127"/>
      <c r="G73" s="91"/>
      <c r="H73" s="157">
        <f>H74</f>
        <v>0</v>
      </c>
      <c r="I73" s="157">
        <f>I74</f>
        <v>0</v>
      </c>
    </row>
    <row r="74" spans="1:9" ht="15" hidden="1" customHeight="1" x14ac:dyDescent="0.25">
      <c r="A74" s="125" t="s">
        <v>48</v>
      </c>
      <c r="B74" s="138" t="s">
        <v>165</v>
      </c>
      <c r="C74" s="131" t="s">
        <v>37</v>
      </c>
      <c r="D74" s="131" t="s">
        <v>59</v>
      </c>
      <c r="E74" s="131" t="s">
        <v>168</v>
      </c>
      <c r="F74" s="131" t="s">
        <v>49</v>
      </c>
      <c r="G74" s="156"/>
      <c r="H74" s="158"/>
      <c r="I74" s="158"/>
    </row>
    <row r="75" spans="1:9" ht="15" hidden="1" customHeight="1" x14ac:dyDescent="0.2">
      <c r="A75" s="148" t="s">
        <v>122</v>
      </c>
      <c r="B75" s="133" t="s">
        <v>165</v>
      </c>
      <c r="C75" s="134" t="s">
        <v>37</v>
      </c>
      <c r="D75" s="134" t="s">
        <v>59</v>
      </c>
      <c r="E75" s="134" t="s">
        <v>157</v>
      </c>
      <c r="F75" s="134"/>
      <c r="G75" s="91"/>
      <c r="H75" s="159">
        <f>H76</f>
        <v>0</v>
      </c>
      <c r="I75" s="159">
        <f>I76</f>
        <v>0</v>
      </c>
    </row>
    <row r="76" spans="1:9" ht="25.5" hidden="1" x14ac:dyDescent="0.2">
      <c r="A76" s="153" t="s">
        <v>239</v>
      </c>
      <c r="B76" s="137" t="s">
        <v>165</v>
      </c>
      <c r="C76" s="127" t="s">
        <v>37</v>
      </c>
      <c r="D76" s="127" t="s">
        <v>59</v>
      </c>
      <c r="E76" s="127" t="s">
        <v>240</v>
      </c>
      <c r="F76" s="127"/>
      <c r="G76" s="91"/>
      <c r="H76" s="157">
        <f>H77</f>
        <v>0</v>
      </c>
      <c r="I76" s="157">
        <f>I77</f>
        <v>0</v>
      </c>
    </row>
    <row r="77" spans="1:9" ht="26.25" hidden="1" x14ac:dyDescent="0.25">
      <c r="A77" s="125" t="s">
        <v>150</v>
      </c>
      <c r="B77" s="138" t="s">
        <v>165</v>
      </c>
      <c r="C77" s="131" t="s">
        <v>37</v>
      </c>
      <c r="D77" s="131" t="s">
        <v>59</v>
      </c>
      <c r="E77" s="131" t="s">
        <v>240</v>
      </c>
      <c r="F77" s="131" t="s">
        <v>60</v>
      </c>
      <c r="G77" s="156"/>
      <c r="H77" s="158"/>
      <c r="I77" s="158"/>
    </row>
    <row r="78" spans="1:9" ht="16.5" customHeight="1" x14ac:dyDescent="0.2">
      <c r="A78" s="86" t="s">
        <v>61</v>
      </c>
      <c r="B78" s="86">
        <v>330</v>
      </c>
      <c r="C78" s="90" t="s">
        <v>40</v>
      </c>
      <c r="D78" s="91"/>
      <c r="E78" s="88"/>
      <c r="F78" s="386"/>
      <c r="G78" s="386"/>
      <c r="H78" s="89">
        <f t="shared" ref="H78:I80" si="6">H79</f>
        <v>61.3</v>
      </c>
      <c r="I78" s="89">
        <f t="shared" si="6"/>
        <v>52.3</v>
      </c>
    </row>
    <row r="79" spans="1:9" ht="14.25" customHeight="1" x14ac:dyDescent="0.2">
      <c r="A79" s="86" t="s">
        <v>62</v>
      </c>
      <c r="B79" s="86">
        <v>330</v>
      </c>
      <c r="C79" s="90" t="s">
        <v>40</v>
      </c>
      <c r="D79" s="92" t="s">
        <v>63</v>
      </c>
      <c r="E79" s="88"/>
      <c r="F79" s="386"/>
      <c r="G79" s="386"/>
      <c r="H79" s="89">
        <f t="shared" si="6"/>
        <v>61.3</v>
      </c>
      <c r="I79" s="89">
        <f t="shared" si="6"/>
        <v>52.3</v>
      </c>
    </row>
    <row r="80" spans="1:9" ht="13.5" customHeight="1" x14ac:dyDescent="0.2">
      <c r="A80" s="93" t="s">
        <v>127</v>
      </c>
      <c r="B80" s="93">
        <v>330</v>
      </c>
      <c r="C80" s="94" t="s">
        <v>40</v>
      </c>
      <c r="D80" s="88" t="s">
        <v>63</v>
      </c>
      <c r="E80" s="88" t="s">
        <v>163</v>
      </c>
      <c r="F80" s="379"/>
      <c r="G80" s="379"/>
      <c r="H80" s="96">
        <f t="shared" si="6"/>
        <v>61.3</v>
      </c>
      <c r="I80" s="96">
        <f t="shared" si="6"/>
        <v>52.3</v>
      </c>
    </row>
    <row r="81" spans="1:9" ht="38.25" x14ac:dyDescent="0.2">
      <c r="A81" s="93" t="s">
        <v>183</v>
      </c>
      <c r="B81" s="93">
        <v>330</v>
      </c>
      <c r="C81" s="94" t="s">
        <v>40</v>
      </c>
      <c r="D81" s="88" t="s">
        <v>63</v>
      </c>
      <c r="E81" s="88" t="s">
        <v>169</v>
      </c>
      <c r="F81" s="379"/>
      <c r="G81" s="379"/>
      <c r="H81" s="96">
        <f>H82+H83</f>
        <v>61.3</v>
      </c>
      <c r="I81" s="96">
        <f>I82+I83</f>
        <v>52.3</v>
      </c>
    </row>
    <row r="82" spans="1:9" ht="52.5" customHeight="1" x14ac:dyDescent="0.2">
      <c r="A82" s="112" t="s">
        <v>299</v>
      </c>
      <c r="B82" s="93">
        <v>330</v>
      </c>
      <c r="C82" s="99" t="s">
        <v>40</v>
      </c>
      <c r="D82" s="120" t="s">
        <v>63</v>
      </c>
      <c r="E82" s="120" t="s">
        <v>169</v>
      </c>
      <c r="F82" s="88">
        <v>100</v>
      </c>
      <c r="G82" s="88"/>
      <c r="H82" s="96">
        <v>49.3</v>
      </c>
      <c r="I82" s="96">
        <v>40.299999999999997</v>
      </c>
    </row>
    <row r="83" spans="1:9" ht="30" customHeight="1" x14ac:dyDescent="0.2">
      <c r="A83" s="125" t="s">
        <v>150</v>
      </c>
      <c r="B83" s="93">
        <v>330</v>
      </c>
      <c r="C83" s="99" t="s">
        <v>40</v>
      </c>
      <c r="D83" s="120" t="s">
        <v>63</v>
      </c>
      <c r="E83" s="120" t="s">
        <v>169</v>
      </c>
      <c r="F83" s="386">
        <v>200</v>
      </c>
      <c r="G83" s="386"/>
      <c r="H83" s="101">
        <v>12</v>
      </c>
      <c r="I83" s="101">
        <v>12</v>
      </c>
    </row>
    <row r="84" spans="1:9" ht="25.5" customHeight="1" x14ac:dyDescent="0.2">
      <c r="A84" s="86" t="s">
        <v>64</v>
      </c>
      <c r="B84" s="86">
        <v>330</v>
      </c>
      <c r="C84" s="90" t="s">
        <v>63</v>
      </c>
      <c r="D84" s="92"/>
      <c r="E84" s="92"/>
      <c r="F84" s="388"/>
      <c r="G84" s="388"/>
      <c r="H84" s="89">
        <f>H85+H96+H110</f>
        <v>1695.7</v>
      </c>
      <c r="I84" s="89">
        <f>I85+I96+I110</f>
        <v>1334.8</v>
      </c>
    </row>
    <row r="85" spans="1:9" ht="22.5" customHeight="1" x14ac:dyDescent="0.2">
      <c r="A85" s="160" t="s">
        <v>346</v>
      </c>
      <c r="B85" s="86">
        <v>330</v>
      </c>
      <c r="C85" s="90" t="s">
        <v>63</v>
      </c>
      <c r="D85" s="92" t="s">
        <v>65</v>
      </c>
      <c r="E85" s="92"/>
      <c r="F85" s="388"/>
      <c r="G85" s="388"/>
      <c r="H85" s="89">
        <f>H86</f>
        <v>1594.1</v>
      </c>
      <c r="I85" s="89">
        <f>I86</f>
        <v>1312.8</v>
      </c>
    </row>
    <row r="86" spans="1:9" ht="39" customHeight="1" x14ac:dyDescent="0.2">
      <c r="A86" s="161" t="s">
        <v>332</v>
      </c>
      <c r="B86" s="86">
        <v>330</v>
      </c>
      <c r="C86" s="162" t="s">
        <v>63</v>
      </c>
      <c r="D86" s="91" t="s">
        <v>65</v>
      </c>
      <c r="E86" s="92" t="s">
        <v>170</v>
      </c>
      <c r="F86" s="92"/>
      <c r="G86" s="92"/>
      <c r="H86" s="89">
        <f>H87</f>
        <v>1594.1</v>
      </c>
      <c r="I86" s="89">
        <f>I87</f>
        <v>1312.8</v>
      </c>
    </row>
    <row r="87" spans="1:9" ht="40.5" customHeight="1" x14ac:dyDescent="0.2">
      <c r="A87" s="102" t="s">
        <v>340</v>
      </c>
      <c r="B87" s="102">
        <v>330</v>
      </c>
      <c r="C87" s="119" t="s">
        <v>63</v>
      </c>
      <c r="D87" s="105" t="s">
        <v>65</v>
      </c>
      <c r="E87" s="105" t="s">
        <v>339</v>
      </c>
      <c r="F87" s="393"/>
      <c r="G87" s="393"/>
      <c r="H87" s="106">
        <f>H92+H94</f>
        <v>1594.1</v>
      </c>
      <c r="I87" s="106">
        <f>I92+I94</f>
        <v>1312.8</v>
      </c>
    </row>
    <row r="88" spans="1:9" ht="27.75" hidden="1" customHeight="1" x14ac:dyDescent="0.2">
      <c r="A88" s="93" t="s">
        <v>185</v>
      </c>
      <c r="B88" s="163">
        <v>330</v>
      </c>
      <c r="C88" s="97" t="s">
        <v>63</v>
      </c>
      <c r="D88" s="95" t="s">
        <v>65</v>
      </c>
      <c r="E88" s="95" t="s">
        <v>171</v>
      </c>
      <c r="F88" s="88"/>
      <c r="G88" s="88"/>
      <c r="H88" s="96">
        <f>H89</f>
        <v>0</v>
      </c>
      <c r="I88" s="96">
        <f>I89</f>
        <v>0</v>
      </c>
    </row>
    <row r="89" spans="1:9" ht="27.75" hidden="1" customHeight="1" x14ac:dyDescent="0.2">
      <c r="A89" s="125" t="s">
        <v>150</v>
      </c>
      <c r="B89" s="93">
        <v>330</v>
      </c>
      <c r="C89" s="99" t="s">
        <v>63</v>
      </c>
      <c r="D89" s="120" t="s">
        <v>65</v>
      </c>
      <c r="E89" s="120" t="s">
        <v>171</v>
      </c>
      <c r="F89" s="386">
        <v>200</v>
      </c>
      <c r="G89" s="386"/>
      <c r="H89" s="101"/>
      <c r="I89" s="101"/>
    </row>
    <row r="90" spans="1:9" ht="28.5" hidden="1" customHeight="1" x14ac:dyDescent="0.2">
      <c r="A90" s="93" t="s">
        <v>277</v>
      </c>
      <c r="B90" s="163">
        <v>330</v>
      </c>
      <c r="C90" s="97" t="s">
        <v>63</v>
      </c>
      <c r="D90" s="95" t="s">
        <v>65</v>
      </c>
      <c r="E90" s="95" t="s">
        <v>171</v>
      </c>
      <c r="F90" s="88"/>
      <c r="G90" s="88"/>
      <c r="H90" s="96">
        <f>H91</f>
        <v>0</v>
      </c>
      <c r="I90" s="96">
        <f>I91</f>
        <v>0</v>
      </c>
    </row>
    <row r="91" spans="1:9" ht="27.75" hidden="1" customHeight="1" x14ac:dyDescent="0.2">
      <c r="A91" s="125" t="s">
        <v>150</v>
      </c>
      <c r="B91" s="93">
        <v>330</v>
      </c>
      <c r="C91" s="99" t="s">
        <v>63</v>
      </c>
      <c r="D91" s="120" t="s">
        <v>65</v>
      </c>
      <c r="E91" s="120" t="s">
        <v>171</v>
      </c>
      <c r="F91" s="386">
        <v>200</v>
      </c>
      <c r="G91" s="386"/>
      <c r="H91" s="101"/>
      <c r="I91" s="101"/>
    </row>
    <row r="92" spans="1:9" ht="53.25" customHeight="1" x14ac:dyDescent="0.2">
      <c r="A92" s="164" t="s">
        <v>334</v>
      </c>
      <c r="B92" s="107">
        <v>330</v>
      </c>
      <c r="C92" s="122" t="s">
        <v>63</v>
      </c>
      <c r="D92" s="110" t="s">
        <v>65</v>
      </c>
      <c r="E92" s="110" t="s">
        <v>339</v>
      </c>
      <c r="F92" s="120"/>
      <c r="G92" s="120"/>
      <c r="H92" s="111">
        <f>H93</f>
        <v>1445.5</v>
      </c>
      <c r="I92" s="111">
        <f>I93</f>
        <v>1205.3</v>
      </c>
    </row>
    <row r="93" spans="1:9" ht="27.75" customHeight="1" x14ac:dyDescent="0.2">
      <c r="A93" s="125" t="s">
        <v>150</v>
      </c>
      <c r="B93" s="93">
        <v>330</v>
      </c>
      <c r="C93" s="99" t="s">
        <v>63</v>
      </c>
      <c r="D93" s="120" t="s">
        <v>65</v>
      </c>
      <c r="E93" s="120" t="s">
        <v>339</v>
      </c>
      <c r="F93" s="386">
        <v>200</v>
      </c>
      <c r="G93" s="386"/>
      <c r="H93" s="101">
        <v>1445.5</v>
      </c>
      <c r="I93" s="101">
        <v>1205.3</v>
      </c>
    </row>
    <row r="94" spans="1:9" ht="37.5" customHeight="1" x14ac:dyDescent="0.2">
      <c r="A94" s="165" t="s">
        <v>313</v>
      </c>
      <c r="B94" s="107">
        <v>330</v>
      </c>
      <c r="C94" s="122" t="s">
        <v>63</v>
      </c>
      <c r="D94" s="110" t="s">
        <v>65</v>
      </c>
      <c r="E94" s="110" t="s">
        <v>339</v>
      </c>
      <c r="F94" s="120"/>
      <c r="G94" s="120"/>
      <c r="H94" s="111">
        <f>H95</f>
        <v>148.6</v>
      </c>
      <c r="I94" s="111">
        <f>I95</f>
        <v>107.5</v>
      </c>
    </row>
    <row r="95" spans="1:9" ht="27.75" customHeight="1" x14ac:dyDescent="0.2">
      <c r="A95" s="125" t="s">
        <v>150</v>
      </c>
      <c r="B95" s="93">
        <v>330</v>
      </c>
      <c r="C95" s="99" t="s">
        <v>63</v>
      </c>
      <c r="D95" s="120" t="s">
        <v>65</v>
      </c>
      <c r="E95" s="120" t="s">
        <v>339</v>
      </c>
      <c r="F95" s="386">
        <v>200</v>
      </c>
      <c r="G95" s="386"/>
      <c r="H95" s="101">
        <v>148.6</v>
      </c>
      <c r="I95" s="101">
        <v>107.5</v>
      </c>
    </row>
    <row r="96" spans="1:9" ht="44.25" customHeight="1" x14ac:dyDescent="0.2">
      <c r="A96" s="166" t="s">
        <v>347</v>
      </c>
      <c r="B96" s="86">
        <v>330</v>
      </c>
      <c r="C96" s="90" t="s">
        <v>63</v>
      </c>
      <c r="D96" s="92" t="s">
        <v>66</v>
      </c>
      <c r="E96" s="92"/>
      <c r="F96" s="388"/>
      <c r="G96" s="388"/>
      <c r="H96" s="89">
        <f>H97+H101</f>
        <v>90.4</v>
      </c>
      <c r="I96" s="89">
        <f>I97+I101</f>
        <v>22</v>
      </c>
    </row>
    <row r="97" spans="1:9" ht="42" customHeight="1" x14ac:dyDescent="0.2">
      <c r="A97" s="132" t="s">
        <v>332</v>
      </c>
      <c r="B97" s="86">
        <v>330</v>
      </c>
      <c r="C97" s="90">
        <v>3</v>
      </c>
      <c r="D97" s="92">
        <v>10</v>
      </c>
      <c r="E97" s="92" t="s">
        <v>170</v>
      </c>
      <c r="F97" s="92"/>
      <c r="G97" s="92"/>
      <c r="H97" s="89">
        <f t="shared" ref="H97:I99" si="7">H98</f>
        <v>29.4</v>
      </c>
      <c r="I97" s="89">
        <f t="shared" si="7"/>
        <v>14.7</v>
      </c>
    </row>
    <row r="98" spans="1:9" ht="47.25" customHeight="1" x14ac:dyDescent="0.2">
      <c r="A98" s="107" t="s">
        <v>340</v>
      </c>
      <c r="B98" s="107">
        <v>330</v>
      </c>
      <c r="C98" s="118" t="s">
        <v>63</v>
      </c>
      <c r="D98" s="115">
        <v>10</v>
      </c>
      <c r="E98" s="110" t="s">
        <v>339</v>
      </c>
      <c r="F98" s="389"/>
      <c r="G98" s="389"/>
      <c r="H98" s="111">
        <f t="shared" si="7"/>
        <v>29.4</v>
      </c>
      <c r="I98" s="111">
        <f t="shared" si="7"/>
        <v>14.7</v>
      </c>
    </row>
    <row r="99" spans="1:9" ht="27" customHeight="1" x14ac:dyDescent="0.2">
      <c r="A99" s="164" t="s">
        <v>218</v>
      </c>
      <c r="B99" s="107">
        <v>330</v>
      </c>
      <c r="C99" s="118" t="s">
        <v>63</v>
      </c>
      <c r="D99" s="115">
        <v>10</v>
      </c>
      <c r="E99" s="110" t="s">
        <v>339</v>
      </c>
      <c r="F99" s="115"/>
      <c r="G99" s="115"/>
      <c r="H99" s="111">
        <f t="shared" si="7"/>
        <v>29.4</v>
      </c>
      <c r="I99" s="111">
        <f t="shared" si="7"/>
        <v>14.7</v>
      </c>
    </row>
    <row r="100" spans="1:9" ht="28.5" customHeight="1" x14ac:dyDescent="0.2">
      <c r="A100" s="125" t="s">
        <v>150</v>
      </c>
      <c r="B100" s="93">
        <v>330</v>
      </c>
      <c r="C100" s="99" t="s">
        <v>63</v>
      </c>
      <c r="D100" s="120">
        <v>10</v>
      </c>
      <c r="E100" s="120" t="s">
        <v>339</v>
      </c>
      <c r="F100" s="386">
        <v>200</v>
      </c>
      <c r="G100" s="386"/>
      <c r="H100" s="101">
        <v>29.4</v>
      </c>
      <c r="I100" s="101">
        <v>14.7</v>
      </c>
    </row>
    <row r="101" spans="1:9" ht="15" customHeight="1" x14ac:dyDescent="0.2">
      <c r="A101" s="86" t="s">
        <v>122</v>
      </c>
      <c r="B101" s="86">
        <v>330</v>
      </c>
      <c r="C101" s="162" t="s">
        <v>63</v>
      </c>
      <c r="D101" s="91">
        <v>10</v>
      </c>
      <c r="E101" s="91" t="s">
        <v>157</v>
      </c>
      <c r="F101" s="91"/>
      <c r="G101" s="92"/>
      <c r="H101" s="89">
        <f>H102</f>
        <v>61</v>
      </c>
      <c r="I101" s="89">
        <f>I102</f>
        <v>7.3</v>
      </c>
    </row>
    <row r="102" spans="1:9" ht="15.75" customHeight="1" x14ac:dyDescent="0.2">
      <c r="A102" s="93" t="s">
        <v>324</v>
      </c>
      <c r="B102" s="93">
        <v>330</v>
      </c>
      <c r="C102" s="94" t="s">
        <v>63</v>
      </c>
      <c r="D102" s="88" t="s">
        <v>66</v>
      </c>
      <c r="E102" s="88" t="s">
        <v>172</v>
      </c>
      <c r="F102" s="379"/>
      <c r="G102" s="379"/>
      <c r="H102" s="96">
        <f>H103</f>
        <v>61</v>
      </c>
      <c r="I102" s="96">
        <f>I103</f>
        <v>7.3</v>
      </c>
    </row>
    <row r="103" spans="1:9" ht="27.75" customHeight="1" x14ac:dyDescent="0.2">
      <c r="A103" s="125" t="s">
        <v>150</v>
      </c>
      <c r="B103" s="93">
        <v>330</v>
      </c>
      <c r="C103" s="99" t="s">
        <v>63</v>
      </c>
      <c r="D103" s="120" t="s">
        <v>66</v>
      </c>
      <c r="E103" s="120" t="s">
        <v>172</v>
      </c>
      <c r="F103" s="386">
        <v>200</v>
      </c>
      <c r="G103" s="386"/>
      <c r="H103" s="101">
        <v>61</v>
      </c>
      <c r="I103" s="101">
        <v>7.3</v>
      </c>
    </row>
    <row r="104" spans="1:9" hidden="1" x14ac:dyDescent="0.2">
      <c r="A104" s="148" t="s">
        <v>243</v>
      </c>
      <c r="B104" s="133">
        <v>330</v>
      </c>
      <c r="C104" s="103" t="s">
        <v>44</v>
      </c>
      <c r="D104" s="104"/>
      <c r="E104" s="104"/>
      <c r="F104" s="104"/>
      <c r="G104" s="105"/>
      <c r="H104" s="106">
        <f t="shared" ref="H104:I106" si="8">H105</f>
        <v>0</v>
      </c>
      <c r="I104" s="106">
        <f t="shared" si="8"/>
        <v>0</v>
      </c>
    </row>
    <row r="105" spans="1:9" hidden="1" x14ac:dyDescent="0.2">
      <c r="A105" s="148" t="s">
        <v>244</v>
      </c>
      <c r="B105" s="133" t="s">
        <v>165</v>
      </c>
      <c r="C105" s="103" t="s">
        <v>44</v>
      </c>
      <c r="D105" s="104" t="s">
        <v>245</v>
      </c>
      <c r="E105" s="104"/>
      <c r="F105" s="104"/>
      <c r="G105" s="105"/>
      <c r="H105" s="106">
        <f t="shared" si="8"/>
        <v>0</v>
      </c>
      <c r="I105" s="106">
        <f t="shared" si="8"/>
        <v>0</v>
      </c>
    </row>
    <row r="106" spans="1:9" ht="51.75" hidden="1" customHeight="1" x14ac:dyDescent="0.2">
      <c r="A106" s="148" t="s">
        <v>320</v>
      </c>
      <c r="B106" s="133" t="s">
        <v>165</v>
      </c>
      <c r="C106" s="103" t="s">
        <v>44</v>
      </c>
      <c r="D106" s="104" t="s">
        <v>245</v>
      </c>
      <c r="E106" s="104" t="s">
        <v>247</v>
      </c>
      <c r="F106" s="104"/>
      <c r="G106" s="105"/>
      <c r="H106" s="106">
        <f t="shared" si="8"/>
        <v>0</v>
      </c>
      <c r="I106" s="106">
        <f t="shared" si="8"/>
        <v>0</v>
      </c>
    </row>
    <row r="107" spans="1:9" ht="42.75" hidden="1" customHeight="1" x14ac:dyDescent="0.2">
      <c r="A107" s="167" t="s">
        <v>321</v>
      </c>
      <c r="B107" s="137" t="s">
        <v>165</v>
      </c>
      <c r="C107" s="108" t="s">
        <v>44</v>
      </c>
      <c r="D107" s="109" t="s">
        <v>245</v>
      </c>
      <c r="E107" s="109" t="s">
        <v>246</v>
      </c>
      <c r="F107" s="109"/>
      <c r="G107" s="110"/>
      <c r="H107" s="111">
        <f>H108+H109</f>
        <v>0</v>
      </c>
      <c r="I107" s="111">
        <f>I108+I109</f>
        <v>0</v>
      </c>
    </row>
    <row r="108" spans="1:9" ht="27.75" hidden="1" customHeight="1" x14ac:dyDescent="0.2">
      <c r="A108" s="125" t="s">
        <v>150</v>
      </c>
      <c r="B108" s="163" t="s">
        <v>165</v>
      </c>
      <c r="C108" s="121" t="s">
        <v>44</v>
      </c>
      <c r="D108" s="100" t="s">
        <v>245</v>
      </c>
      <c r="E108" s="100" t="s">
        <v>246</v>
      </c>
      <c r="F108" s="100" t="s">
        <v>60</v>
      </c>
      <c r="G108" s="120"/>
      <c r="H108" s="101"/>
      <c r="I108" s="101"/>
    </row>
    <row r="109" spans="1:9" hidden="1" x14ac:dyDescent="0.2">
      <c r="A109" s="125" t="s">
        <v>56</v>
      </c>
      <c r="B109" s="163" t="s">
        <v>165</v>
      </c>
      <c r="C109" s="121" t="s">
        <v>44</v>
      </c>
      <c r="D109" s="100" t="s">
        <v>245</v>
      </c>
      <c r="E109" s="100" t="s">
        <v>246</v>
      </c>
      <c r="F109" s="100" t="s">
        <v>166</v>
      </c>
      <c r="G109" s="120"/>
      <c r="H109" s="101"/>
      <c r="I109" s="101"/>
    </row>
    <row r="110" spans="1:9" ht="28.5" x14ac:dyDescent="0.2">
      <c r="A110" s="166" t="s">
        <v>348</v>
      </c>
      <c r="B110" s="86">
        <v>330</v>
      </c>
      <c r="C110" s="90" t="s">
        <v>63</v>
      </c>
      <c r="D110" s="92">
        <v>14</v>
      </c>
      <c r="E110" s="100"/>
      <c r="F110" s="100"/>
      <c r="G110" s="120"/>
      <c r="H110" s="106">
        <f>H111</f>
        <v>11.2</v>
      </c>
      <c r="I110" s="106">
        <f>I111</f>
        <v>0</v>
      </c>
    </row>
    <row r="111" spans="1:9" ht="38.25" x14ac:dyDescent="0.2">
      <c r="A111" s="132" t="s">
        <v>330</v>
      </c>
      <c r="B111" s="86">
        <v>330</v>
      </c>
      <c r="C111" s="162" t="s">
        <v>63</v>
      </c>
      <c r="D111" s="91" t="s">
        <v>338</v>
      </c>
      <c r="E111" s="92" t="s">
        <v>170</v>
      </c>
      <c r="F111" s="100"/>
      <c r="G111" s="120"/>
      <c r="H111" s="101">
        <f>H112</f>
        <v>11.2</v>
      </c>
      <c r="I111" s="101">
        <f>I112</f>
        <v>0</v>
      </c>
    </row>
    <row r="112" spans="1:9" ht="38.25" x14ac:dyDescent="0.2">
      <c r="A112" s="107" t="s">
        <v>340</v>
      </c>
      <c r="B112" s="107">
        <v>330</v>
      </c>
      <c r="C112" s="108" t="s">
        <v>63</v>
      </c>
      <c r="D112" s="109" t="s">
        <v>338</v>
      </c>
      <c r="E112" s="110" t="s">
        <v>339</v>
      </c>
      <c r="F112" s="114"/>
      <c r="G112" s="115"/>
      <c r="H112" s="117">
        <f>H114</f>
        <v>11.2</v>
      </c>
      <c r="I112" s="117">
        <f>I114</f>
        <v>0</v>
      </c>
    </row>
    <row r="113" spans="1:9" ht="25.5" x14ac:dyDescent="0.2">
      <c r="A113" s="107" t="s">
        <v>100</v>
      </c>
      <c r="B113" s="107">
        <v>330</v>
      </c>
      <c r="C113" s="108" t="s">
        <v>63</v>
      </c>
      <c r="D113" s="109" t="s">
        <v>338</v>
      </c>
      <c r="E113" s="241" t="s">
        <v>339</v>
      </c>
      <c r="F113" s="244"/>
      <c r="G113" s="243"/>
      <c r="H113" s="117">
        <v>11.2</v>
      </c>
      <c r="I113" s="117">
        <f>SUM(I114)</f>
        <v>0</v>
      </c>
    </row>
    <row r="114" spans="1:9" ht="25.5" x14ac:dyDescent="0.2">
      <c r="A114" s="168" t="s">
        <v>150</v>
      </c>
      <c r="B114" s="107">
        <v>330</v>
      </c>
      <c r="C114" s="118" t="s">
        <v>63</v>
      </c>
      <c r="D114" s="115">
        <v>14</v>
      </c>
      <c r="E114" s="115" t="s">
        <v>339</v>
      </c>
      <c r="F114" s="389">
        <v>200</v>
      </c>
      <c r="G114" s="389"/>
      <c r="H114" s="117">
        <v>11.2</v>
      </c>
      <c r="I114" s="117">
        <v>0</v>
      </c>
    </row>
    <row r="115" spans="1:9" x14ac:dyDescent="0.2">
      <c r="A115" s="228" t="s">
        <v>243</v>
      </c>
      <c r="B115" s="229">
        <v>330</v>
      </c>
      <c r="C115" s="229" t="s">
        <v>44</v>
      </c>
      <c r="D115" s="211"/>
      <c r="E115" s="211"/>
      <c r="F115" s="211"/>
      <c r="G115" s="213"/>
      <c r="H115" s="214">
        <f>H121+H116</f>
        <v>94.2</v>
      </c>
      <c r="I115" s="214">
        <f>I121+I116</f>
        <v>34.200000000000003</v>
      </c>
    </row>
    <row r="116" spans="1:9" s="267" customFormat="1" x14ac:dyDescent="0.2">
      <c r="A116" s="228" t="s">
        <v>368</v>
      </c>
      <c r="B116" s="229" t="s">
        <v>165</v>
      </c>
      <c r="C116" s="229" t="s">
        <v>44</v>
      </c>
      <c r="D116" s="211" t="s">
        <v>367</v>
      </c>
      <c r="E116" s="211"/>
      <c r="F116" s="211"/>
      <c r="G116" s="213"/>
      <c r="H116" s="214">
        <f t="shared" ref="H116:I119" si="9">H117</f>
        <v>34.200000000000003</v>
      </c>
      <c r="I116" s="214">
        <f t="shared" si="9"/>
        <v>34.200000000000003</v>
      </c>
    </row>
    <row r="117" spans="1:9" s="267" customFormat="1" ht="47.25" customHeight="1" x14ac:dyDescent="0.2">
      <c r="A117" s="228" t="s">
        <v>369</v>
      </c>
      <c r="B117" s="231" t="s">
        <v>165</v>
      </c>
      <c r="C117" s="231" t="s">
        <v>44</v>
      </c>
      <c r="D117" s="217" t="s">
        <v>367</v>
      </c>
      <c r="E117" s="217" t="s">
        <v>345</v>
      </c>
      <c r="F117" s="217"/>
      <c r="G117" s="213"/>
      <c r="H117" s="214">
        <f t="shared" si="9"/>
        <v>34.200000000000003</v>
      </c>
      <c r="I117" s="214">
        <f t="shared" si="9"/>
        <v>34.200000000000003</v>
      </c>
    </row>
    <row r="118" spans="1:9" s="267" customFormat="1" ht="38.25" x14ac:dyDescent="0.2">
      <c r="A118" s="230" t="s">
        <v>374</v>
      </c>
      <c r="B118" s="233" t="s">
        <v>165</v>
      </c>
      <c r="C118" s="234" t="s">
        <v>44</v>
      </c>
      <c r="D118" s="235" t="s">
        <v>367</v>
      </c>
      <c r="E118" s="217" t="s">
        <v>337</v>
      </c>
      <c r="F118" s="235"/>
      <c r="G118" s="213"/>
      <c r="H118" s="219">
        <f t="shared" si="9"/>
        <v>34.200000000000003</v>
      </c>
      <c r="I118" s="219">
        <f t="shared" si="9"/>
        <v>34.200000000000003</v>
      </c>
    </row>
    <row r="119" spans="1:9" s="267" customFormat="1" x14ac:dyDescent="0.2">
      <c r="A119" s="230" t="s">
        <v>362</v>
      </c>
      <c r="B119" s="233" t="s">
        <v>165</v>
      </c>
      <c r="C119" s="234" t="s">
        <v>44</v>
      </c>
      <c r="D119" s="235" t="s">
        <v>367</v>
      </c>
      <c r="E119" s="217" t="s">
        <v>337</v>
      </c>
      <c r="F119" s="217"/>
      <c r="G119" s="213"/>
      <c r="H119" s="219">
        <f t="shared" si="9"/>
        <v>34.200000000000003</v>
      </c>
      <c r="I119" s="219">
        <f t="shared" si="9"/>
        <v>34.200000000000003</v>
      </c>
    </row>
    <row r="120" spans="1:9" s="267" customFormat="1" ht="25.5" x14ac:dyDescent="0.2">
      <c r="A120" s="277" t="s">
        <v>150</v>
      </c>
      <c r="B120" s="278" t="s">
        <v>165</v>
      </c>
      <c r="C120" s="278" t="s">
        <v>44</v>
      </c>
      <c r="D120" s="221" t="s">
        <v>367</v>
      </c>
      <c r="E120" s="221" t="s">
        <v>337</v>
      </c>
      <c r="F120" s="221" t="s">
        <v>60</v>
      </c>
      <c r="G120" s="279"/>
      <c r="H120" s="280">
        <v>34.200000000000003</v>
      </c>
      <c r="I120" s="280">
        <v>34.200000000000003</v>
      </c>
    </row>
    <row r="121" spans="1:9" x14ac:dyDescent="0.2">
      <c r="A121" s="228" t="s">
        <v>244</v>
      </c>
      <c r="B121" s="229" t="s">
        <v>165</v>
      </c>
      <c r="C121" s="229" t="s">
        <v>44</v>
      </c>
      <c r="D121" s="211" t="s">
        <v>245</v>
      </c>
      <c r="E121" s="211"/>
      <c r="F121" s="211"/>
      <c r="G121" s="213"/>
      <c r="H121" s="214">
        <f>H122</f>
        <v>60</v>
      </c>
      <c r="I121" s="214">
        <f>I122</f>
        <v>0</v>
      </c>
    </row>
    <row r="122" spans="1:9" ht="38.25" x14ac:dyDescent="0.2">
      <c r="A122" s="228" t="s">
        <v>375</v>
      </c>
      <c r="B122" s="229" t="s">
        <v>165</v>
      </c>
      <c r="C122" s="229" t="s">
        <v>44</v>
      </c>
      <c r="D122" s="211" t="s">
        <v>245</v>
      </c>
      <c r="E122" s="211" t="s">
        <v>247</v>
      </c>
      <c r="F122" s="211"/>
      <c r="G122" s="213"/>
      <c r="H122" s="214">
        <f>H123</f>
        <v>60</v>
      </c>
      <c r="I122" s="214">
        <f>I123</f>
        <v>0</v>
      </c>
    </row>
    <row r="123" spans="1:9" ht="51" x14ac:dyDescent="0.2">
      <c r="A123" s="230" t="s">
        <v>376</v>
      </c>
      <c r="B123" s="231" t="s">
        <v>165</v>
      </c>
      <c r="C123" s="231" t="s">
        <v>44</v>
      </c>
      <c r="D123" s="217" t="s">
        <v>245</v>
      </c>
      <c r="E123" s="217" t="s">
        <v>246</v>
      </c>
      <c r="F123" s="217"/>
      <c r="G123" s="223"/>
      <c r="H123" s="219">
        <f>H124+H125</f>
        <v>60</v>
      </c>
      <c r="I123" s="219">
        <f>I124+I125</f>
        <v>0</v>
      </c>
    </row>
    <row r="124" spans="1:9" ht="25.5" x14ac:dyDescent="0.2">
      <c r="A124" s="232" t="s">
        <v>150</v>
      </c>
      <c r="B124" s="233" t="s">
        <v>165</v>
      </c>
      <c r="C124" s="234" t="s">
        <v>44</v>
      </c>
      <c r="D124" s="235" t="s">
        <v>245</v>
      </c>
      <c r="E124" s="235" t="s">
        <v>246</v>
      </c>
      <c r="F124" s="235" t="s">
        <v>60</v>
      </c>
      <c r="G124" s="226"/>
      <c r="H124" s="227">
        <v>10</v>
      </c>
      <c r="I124" s="227">
        <v>0</v>
      </c>
    </row>
    <row r="125" spans="1:9" x14ac:dyDescent="0.2">
      <c r="A125" s="232" t="s">
        <v>56</v>
      </c>
      <c r="B125" s="233" t="s">
        <v>165</v>
      </c>
      <c r="C125" s="234" t="s">
        <v>44</v>
      </c>
      <c r="D125" s="235" t="s">
        <v>245</v>
      </c>
      <c r="E125" s="235" t="s">
        <v>246</v>
      </c>
      <c r="F125" s="235" t="s">
        <v>166</v>
      </c>
      <c r="G125" s="226"/>
      <c r="H125" s="227">
        <v>50</v>
      </c>
      <c r="I125" s="227">
        <v>0</v>
      </c>
    </row>
    <row r="126" spans="1:9" ht="15" customHeight="1" x14ac:dyDescent="0.25">
      <c r="A126" s="86" t="s">
        <v>67</v>
      </c>
      <c r="B126" s="86">
        <v>330</v>
      </c>
      <c r="C126" s="90" t="s">
        <v>68</v>
      </c>
      <c r="D126" s="91"/>
      <c r="E126" s="92"/>
      <c r="F126" s="403"/>
      <c r="G126" s="403"/>
      <c r="H126" s="89">
        <f>H127+H138+H149+H165</f>
        <v>6342.4000000000005</v>
      </c>
      <c r="I126" s="89">
        <f>I127+I138+I149+I165</f>
        <v>3602.6</v>
      </c>
    </row>
    <row r="127" spans="1:9" ht="15" customHeight="1" x14ac:dyDescent="0.2">
      <c r="A127" s="86" t="s">
        <v>69</v>
      </c>
      <c r="B127" s="86">
        <v>330</v>
      </c>
      <c r="C127" s="87" t="s">
        <v>68</v>
      </c>
      <c r="D127" s="92" t="s">
        <v>37</v>
      </c>
      <c r="E127" s="88"/>
      <c r="F127" s="386"/>
      <c r="G127" s="386"/>
      <c r="H127" s="89">
        <f>H128+H135</f>
        <v>108.3</v>
      </c>
      <c r="I127" s="89">
        <f>I128+I135</f>
        <v>108.3</v>
      </c>
    </row>
    <row r="128" spans="1:9" ht="39.75" customHeight="1" x14ac:dyDescent="0.25">
      <c r="A128" s="102" t="s">
        <v>209</v>
      </c>
      <c r="B128" s="102">
        <v>330</v>
      </c>
      <c r="C128" s="169" t="s">
        <v>68</v>
      </c>
      <c r="D128" s="105" t="s">
        <v>37</v>
      </c>
      <c r="E128" s="306" t="s">
        <v>428</v>
      </c>
      <c r="F128" s="387"/>
      <c r="G128" s="387"/>
      <c r="H128" s="106">
        <f>H129</f>
        <v>108.3</v>
      </c>
      <c r="I128" s="106">
        <f>I129</f>
        <v>108.3</v>
      </c>
    </row>
    <row r="129" spans="1:9" ht="39" customHeight="1" x14ac:dyDescent="0.2">
      <c r="A129" s="148" t="s">
        <v>290</v>
      </c>
      <c r="B129" s="102">
        <v>330</v>
      </c>
      <c r="C129" s="169" t="s">
        <v>68</v>
      </c>
      <c r="D129" s="105" t="s">
        <v>37</v>
      </c>
      <c r="E129" s="306" t="s">
        <v>428</v>
      </c>
      <c r="F129" s="393"/>
      <c r="G129" s="393"/>
      <c r="H129" s="106">
        <f>H130</f>
        <v>108.3</v>
      </c>
      <c r="I129" s="106">
        <f>I130</f>
        <v>108.3</v>
      </c>
    </row>
    <row r="130" spans="1:9" ht="52.5" customHeight="1" x14ac:dyDescent="0.2">
      <c r="A130" s="167" t="s">
        <v>427</v>
      </c>
      <c r="B130" s="107">
        <v>330</v>
      </c>
      <c r="C130" s="108" t="s">
        <v>68</v>
      </c>
      <c r="D130" s="109" t="s">
        <v>37</v>
      </c>
      <c r="E130" s="109" t="s">
        <v>429</v>
      </c>
      <c r="F130" s="109"/>
      <c r="G130" s="110"/>
      <c r="H130" s="111">
        <f>H131+H133</f>
        <v>108.3</v>
      </c>
      <c r="I130" s="111">
        <f>I131+I133</f>
        <v>108.3</v>
      </c>
    </row>
    <row r="131" spans="1:9" ht="25.5" x14ac:dyDescent="0.2">
      <c r="A131" s="167" t="s">
        <v>390</v>
      </c>
      <c r="B131" s="107">
        <v>330</v>
      </c>
      <c r="C131" s="108" t="s">
        <v>68</v>
      </c>
      <c r="D131" s="109" t="s">
        <v>37</v>
      </c>
      <c r="E131" s="109" t="s">
        <v>429</v>
      </c>
      <c r="F131" s="109"/>
      <c r="G131" s="110"/>
      <c r="H131" s="111">
        <f>H132</f>
        <v>108.3</v>
      </c>
      <c r="I131" s="111">
        <f>I132</f>
        <v>108.3</v>
      </c>
    </row>
    <row r="132" spans="1:9" ht="27" customHeight="1" x14ac:dyDescent="0.2">
      <c r="A132" s="125" t="s">
        <v>150</v>
      </c>
      <c r="B132" s="112">
        <v>330</v>
      </c>
      <c r="C132" s="170" t="s">
        <v>68</v>
      </c>
      <c r="D132" s="120" t="s">
        <v>37</v>
      </c>
      <c r="E132" s="305" t="s">
        <v>429</v>
      </c>
      <c r="F132" s="386">
        <v>200</v>
      </c>
      <c r="G132" s="386"/>
      <c r="H132" s="101">
        <v>108.3</v>
      </c>
      <c r="I132" s="101">
        <v>108.3</v>
      </c>
    </row>
    <row r="133" spans="1:9" ht="27" hidden="1" customHeight="1" x14ac:dyDescent="0.2">
      <c r="A133" s="167" t="s">
        <v>301</v>
      </c>
      <c r="B133" s="107">
        <v>330</v>
      </c>
      <c r="C133" s="108" t="s">
        <v>68</v>
      </c>
      <c r="D133" s="109" t="s">
        <v>37</v>
      </c>
      <c r="E133" s="109" t="s">
        <v>300</v>
      </c>
      <c r="F133" s="110"/>
      <c r="G133" s="110"/>
      <c r="H133" s="111">
        <f>H134</f>
        <v>0</v>
      </c>
      <c r="I133" s="111">
        <f>I134</f>
        <v>0</v>
      </c>
    </row>
    <row r="134" spans="1:9" ht="27" hidden="1" customHeight="1" x14ac:dyDescent="0.2">
      <c r="A134" s="125" t="s">
        <v>150</v>
      </c>
      <c r="B134" s="112">
        <v>330</v>
      </c>
      <c r="C134" s="170" t="s">
        <v>68</v>
      </c>
      <c r="D134" s="120" t="s">
        <v>37</v>
      </c>
      <c r="E134" s="120" t="s">
        <v>300</v>
      </c>
      <c r="F134" s="386">
        <v>200</v>
      </c>
      <c r="G134" s="386"/>
      <c r="H134" s="101"/>
      <c r="I134" s="101"/>
    </row>
    <row r="135" spans="1:9" hidden="1" x14ac:dyDescent="0.2">
      <c r="A135" s="148" t="s">
        <v>122</v>
      </c>
      <c r="B135" s="102">
        <v>330</v>
      </c>
      <c r="C135" s="103" t="s">
        <v>68</v>
      </c>
      <c r="D135" s="104" t="s">
        <v>37</v>
      </c>
      <c r="E135" s="104" t="s">
        <v>310</v>
      </c>
      <c r="F135" s="104"/>
      <c r="G135" s="105"/>
      <c r="H135" s="106">
        <f>H136</f>
        <v>0</v>
      </c>
      <c r="I135" s="106">
        <f>I136</f>
        <v>0</v>
      </c>
    </row>
    <row r="136" spans="1:9" hidden="1" x14ac:dyDescent="0.2">
      <c r="A136" s="148" t="s">
        <v>308</v>
      </c>
      <c r="B136" s="102">
        <v>330</v>
      </c>
      <c r="C136" s="103" t="s">
        <v>68</v>
      </c>
      <c r="D136" s="104" t="s">
        <v>37</v>
      </c>
      <c r="E136" s="104" t="s">
        <v>309</v>
      </c>
      <c r="F136" s="104"/>
      <c r="G136" s="105"/>
      <c r="H136" s="106">
        <f>H137</f>
        <v>0</v>
      </c>
      <c r="I136" s="106">
        <f>I137</f>
        <v>0</v>
      </c>
    </row>
    <row r="137" spans="1:9" ht="25.5" hidden="1" customHeight="1" x14ac:dyDescent="0.2">
      <c r="A137" s="125" t="s">
        <v>150</v>
      </c>
      <c r="B137" s="112">
        <v>330</v>
      </c>
      <c r="C137" s="121" t="s">
        <v>68</v>
      </c>
      <c r="D137" s="100" t="s">
        <v>37</v>
      </c>
      <c r="E137" s="100" t="s">
        <v>309</v>
      </c>
      <c r="F137" s="100" t="s">
        <v>60</v>
      </c>
      <c r="G137" s="120"/>
      <c r="H137" s="101"/>
      <c r="I137" s="101"/>
    </row>
    <row r="138" spans="1:9" ht="14.25" customHeight="1" x14ac:dyDescent="0.2">
      <c r="A138" s="86" t="s">
        <v>70</v>
      </c>
      <c r="B138" s="86">
        <v>330</v>
      </c>
      <c r="C138" s="162" t="s">
        <v>68</v>
      </c>
      <c r="D138" s="91" t="s">
        <v>40</v>
      </c>
      <c r="E138" s="95"/>
      <c r="F138" s="396"/>
      <c r="G138" s="396"/>
      <c r="H138" s="89">
        <f>H139+H145</f>
        <v>4887.6000000000004</v>
      </c>
      <c r="I138" s="89">
        <f>I139+I145</f>
        <v>2280.6999999999998</v>
      </c>
    </row>
    <row r="139" spans="1:9" ht="38.25" customHeight="1" x14ac:dyDescent="0.2">
      <c r="A139" s="151" t="s">
        <v>314</v>
      </c>
      <c r="B139" s="86">
        <v>330</v>
      </c>
      <c r="C139" s="162" t="s">
        <v>68</v>
      </c>
      <c r="D139" s="91" t="s">
        <v>40</v>
      </c>
      <c r="E139" s="91" t="s">
        <v>323</v>
      </c>
      <c r="F139" s="91"/>
      <c r="G139" s="91"/>
      <c r="H139" s="89">
        <f>H140</f>
        <v>923</v>
      </c>
      <c r="I139" s="89">
        <f>I140</f>
        <v>380.6</v>
      </c>
    </row>
    <row r="140" spans="1:9" ht="40.5" customHeight="1" x14ac:dyDescent="0.2">
      <c r="A140" s="167" t="s">
        <v>315</v>
      </c>
      <c r="B140" s="107">
        <v>330</v>
      </c>
      <c r="C140" s="108" t="s">
        <v>68</v>
      </c>
      <c r="D140" s="109" t="s">
        <v>40</v>
      </c>
      <c r="E140" s="109" t="s">
        <v>322</v>
      </c>
      <c r="F140" s="109"/>
      <c r="G140" s="109"/>
      <c r="H140" s="111">
        <f>H141+H143</f>
        <v>923</v>
      </c>
      <c r="I140" s="111">
        <f>I141+I143</f>
        <v>380.6</v>
      </c>
    </row>
    <row r="141" spans="1:9" ht="68.25" customHeight="1" x14ac:dyDescent="0.2">
      <c r="A141" s="153" t="s">
        <v>383</v>
      </c>
      <c r="B141" s="93">
        <v>330</v>
      </c>
      <c r="C141" s="97" t="s">
        <v>68</v>
      </c>
      <c r="D141" s="95" t="s">
        <v>40</v>
      </c>
      <c r="E141" s="95" t="s">
        <v>322</v>
      </c>
      <c r="F141" s="95"/>
      <c r="G141" s="95"/>
      <c r="H141" s="96">
        <f>H142</f>
        <v>43.6</v>
      </c>
      <c r="I141" s="96">
        <f>I142</f>
        <v>0</v>
      </c>
    </row>
    <row r="142" spans="1:9" ht="27" customHeight="1" x14ac:dyDescent="0.2">
      <c r="A142" s="125" t="s">
        <v>150</v>
      </c>
      <c r="B142" s="93">
        <v>330</v>
      </c>
      <c r="C142" s="170" t="s">
        <v>68</v>
      </c>
      <c r="D142" s="100" t="s">
        <v>40</v>
      </c>
      <c r="E142" s="120" t="s">
        <v>322</v>
      </c>
      <c r="F142" s="404">
        <v>200</v>
      </c>
      <c r="G142" s="405"/>
      <c r="H142" s="101">
        <v>43.6</v>
      </c>
      <c r="I142" s="101">
        <v>0</v>
      </c>
    </row>
    <row r="143" spans="1:9" ht="27" customHeight="1" x14ac:dyDescent="0.2">
      <c r="A143" s="167" t="s">
        <v>341</v>
      </c>
      <c r="B143" s="93">
        <v>330</v>
      </c>
      <c r="C143" s="97" t="s">
        <v>68</v>
      </c>
      <c r="D143" s="95" t="s">
        <v>40</v>
      </c>
      <c r="E143" s="95" t="s">
        <v>322</v>
      </c>
      <c r="F143" s="120"/>
      <c r="G143" s="120"/>
      <c r="H143" s="111">
        <f>H144</f>
        <v>879.4</v>
      </c>
      <c r="I143" s="111">
        <f>I144</f>
        <v>380.6</v>
      </c>
    </row>
    <row r="144" spans="1:9" ht="27" customHeight="1" x14ac:dyDescent="0.2">
      <c r="A144" s="125" t="s">
        <v>150</v>
      </c>
      <c r="B144" s="93">
        <v>330</v>
      </c>
      <c r="C144" s="170" t="s">
        <v>68</v>
      </c>
      <c r="D144" s="100" t="s">
        <v>40</v>
      </c>
      <c r="E144" s="120" t="s">
        <v>322</v>
      </c>
      <c r="F144" s="404">
        <v>200</v>
      </c>
      <c r="G144" s="405"/>
      <c r="H144" s="101">
        <v>879.4</v>
      </c>
      <c r="I144" s="101">
        <v>380.6</v>
      </c>
    </row>
    <row r="145" spans="1:9" s="267" customFormat="1" ht="47.25" customHeight="1" x14ac:dyDescent="0.2">
      <c r="A145" s="281" t="s">
        <v>363</v>
      </c>
      <c r="B145" s="282">
        <v>330</v>
      </c>
      <c r="C145" s="283" t="s">
        <v>68</v>
      </c>
      <c r="D145" s="284" t="s">
        <v>40</v>
      </c>
      <c r="E145" s="284" t="s">
        <v>247</v>
      </c>
      <c r="F145" s="285"/>
      <c r="G145" s="286"/>
      <c r="H145" s="227">
        <f t="shared" ref="H145:I147" si="10">H146</f>
        <v>3964.6</v>
      </c>
      <c r="I145" s="227">
        <f t="shared" si="10"/>
        <v>1900.1</v>
      </c>
    </row>
    <row r="146" spans="1:9" s="267" customFormat="1" ht="42" customHeight="1" x14ac:dyDescent="0.2">
      <c r="A146" s="287" t="s">
        <v>366</v>
      </c>
      <c r="B146" s="288">
        <v>330</v>
      </c>
      <c r="C146" s="289" t="s">
        <v>68</v>
      </c>
      <c r="D146" s="290" t="s">
        <v>40</v>
      </c>
      <c r="E146" s="290" t="s">
        <v>370</v>
      </c>
      <c r="F146" s="285"/>
      <c r="G146" s="286"/>
      <c r="H146" s="227">
        <f t="shared" si="10"/>
        <v>3964.6</v>
      </c>
      <c r="I146" s="227">
        <f t="shared" si="10"/>
        <v>1900.1</v>
      </c>
    </row>
    <row r="147" spans="1:9" s="267" customFormat="1" ht="32.25" customHeight="1" x14ac:dyDescent="0.2">
      <c r="A147" s="287" t="s">
        <v>365</v>
      </c>
      <c r="B147" s="291">
        <v>330</v>
      </c>
      <c r="C147" s="292" t="s">
        <v>68</v>
      </c>
      <c r="D147" s="293" t="s">
        <v>40</v>
      </c>
      <c r="E147" s="290" t="s">
        <v>370</v>
      </c>
      <c r="F147" s="285"/>
      <c r="G147" s="286"/>
      <c r="H147" s="219">
        <f t="shared" si="10"/>
        <v>3964.6</v>
      </c>
      <c r="I147" s="219">
        <f t="shared" si="10"/>
        <v>1900.1</v>
      </c>
    </row>
    <row r="148" spans="1:9" s="267" customFormat="1" ht="27" customHeight="1" x14ac:dyDescent="0.2">
      <c r="A148" s="294" t="s">
        <v>150</v>
      </c>
      <c r="B148" s="291">
        <v>330</v>
      </c>
      <c r="C148" s="295" t="s">
        <v>68</v>
      </c>
      <c r="D148" s="296" t="s">
        <v>40</v>
      </c>
      <c r="E148" s="290" t="s">
        <v>370</v>
      </c>
      <c r="F148" s="397">
        <v>200</v>
      </c>
      <c r="G148" s="398"/>
      <c r="H148" s="227">
        <v>3964.6</v>
      </c>
      <c r="I148" s="227">
        <v>1900.1</v>
      </c>
    </row>
    <row r="149" spans="1:9" x14ac:dyDescent="0.2">
      <c r="A149" s="86" t="s">
        <v>71</v>
      </c>
      <c r="B149" s="86">
        <v>330</v>
      </c>
      <c r="C149" s="87" t="s">
        <v>68</v>
      </c>
      <c r="D149" s="92" t="s">
        <v>63</v>
      </c>
      <c r="E149" s="92"/>
      <c r="F149" s="404"/>
      <c r="G149" s="405"/>
      <c r="H149" s="89">
        <f>H158+H150</f>
        <v>1296</v>
      </c>
      <c r="I149" s="89">
        <f>I158+I150</f>
        <v>1213.5999999999999</v>
      </c>
    </row>
    <row r="150" spans="1:9" ht="55.5" customHeight="1" x14ac:dyDescent="0.25">
      <c r="A150" s="132" t="s">
        <v>377</v>
      </c>
      <c r="B150" s="102">
        <v>330</v>
      </c>
      <c r="C150" s="103" t="s">
        <v>68</v>
      </c>
      <c r="D150" s="104" t="s">
        <v>63</v>
      </c>
      <c r="E150" s="104" t="s">
        <v>186</v>
      </c>
      <c r="F150" s="171"/>
      <c r="G150" s="171"/>
      <c r="H150" s="106">
        <f>H151</f>
        <v>1235</v>
      </c>
      <c r="I150" s="106">
        <f>I151</f>
        <v>1213.5999999999999</v>
      </c>
    </row>
    <row r="151" spans="1:9" ht="54.75" customHeight="1" x14ac:dyDescent="0.2">
      <c r="A151" s="107" t="s">
        <v>378</v>
      </c>
      <c r="B151" s="107">
        <v>330</v>
      </c>
      <c r="C151" s="108" t="s">
        <v>68</v>
      </c>
      <c r="D151" s="109" t="s">
        <v>63</v>
      </c>
      <c r="E151" s="109" t="s">
        <v>349</v>
      </c>
      <c r="F151" s="115"/>
      <c r="G151" s="115"/>
      <c r="H151" s="111">
        <f>H152+H154+H156</f>
        <v>1235</v>
      </c>
      <c r="I151" s="111">
        <f>I152+I154+I156</f>
        <v>1213.5999999999999</v>
      </c>
    </row>
    <row r="152" spans="1:9" ht="15" customHeight="1" x14ac:dyDescent="0.2">
      <c r="A152" s="107" t="s">
        <v>187</v>
      </c>
      <c r="B152" s="107">
        <v>330</v>
      </c>
      <c r="C152" s="108" t="s">
        <v>68</v>
      </c>
      <c r="D152" s="109" t="s">
        <v>63</v>
      </c>
      <c r="E152" s="109" t="s">
        <v>349</v>
      </c>
      <c r="F152" s="115"/>
      <c r="G152" s="115"/>
      <c r="H152" s="111">
        <v>320.3</v>
      </c>
      <c r="I152" s="111">
        <v>320.3</v>
      </c>
    </row>
    <row r="153" spans="1:9" ht="25.5" x14ac:dyDescent="0.2">
      <c r="A153" s="112" t="s">
        <v>150</v>
      </c>
      <c r="B153" s="112">
        <v>330</v>
      </c>
      <c r="C153" s="113" t="s">
        <v>68</v>
      </c>
      <c r="D153" s="114" t="s">
        <v>63</v>
      </c>
      <c r="E153" s="114" t="s">
        <v>349</v>
      </c>
      <c r="F153" s="115">
        <v>200</v>
      </c>
      <c r="G153" s="115"/>
      <c r="H153" s="117">
        <v>320.3</v>
      </c>
      <c r="I153" s="117">
        <v>320.3</v>
      </c>
    </row>
    <row r="154" spans="1:9" x14ac:dyDescent="0.2">
      <c r="A154" s="107" t="s">
        <v>72</v>
      </c>
      <c r="B154" s="107">
        <v>330</v>
      </c>
      <c r="C154" s="108" t="s">
        <v>68</v>
      </c>
      <c r="D154" s="109" t="s">
        <v>63</v>
      </c>
      <c r="E154" s="109" t="s">
        <v>349</v>
      </c>
      <c r="F154" s="115"/>
      <c r="G154" s="115"/>
      <c r="H154" s="111">
        <f>H155</f>
        <v>914.7</v>
      </c>
      <c r="I154" s="111">
        <f>I155</f>
        <v>893.3</v>
      </c>
    </row>
    <row r="155" spans="1:9" ht="25.5" x14ac:dyDescent="0.2">
      <c r="A155" s="112" t="s">
        <v>150</v>
      </c>
      <c r="B155" s="112">
        <v>330</v>
      </c>
      <c r="C155" s="113" t="s">
        <v>68</v>
      </c>
      <c r="D155" s="114" t="s">
        <v>63</v>
      </c>
      <c r="E155" s="114" t="s">
        <v>349</v>
      </c>
      <c r="F155" s="115">
        <v>200</v>
      </c>
      <c r="G155" s="115"/>
      <c r="H155" s="117">
        <v>914.7</v>
      </c>
      <c r="I155" s="117">
        <v>893.3</v>
      </c>
    </row>
    <row r="156" spans="1:9" ht="25.5" hidden="1" x14ac:dyDescent="0.2">
      <c r="A156" s="107" t="s">
        <v>359</v>
      </c>
      <c r="B156" s="107">
        <v>330</v>
      </c>
      <c r="C156" s="108" t="s">
        <v>68</v>
      </c>
      <c r="D156" s="109" t="s">
        <v>63</v>
      </c>
      <c r="E156" s="109" t="s">
        <v>349</v>
      </c>
      <c r="F156" s="259"/>
      <c r="G156" s="259"/>
      <c r="H156" s="111">
        <f>H157</f>
        <v>0</v>
      </c>
      <c r="I156" s="111">
        <f>I157</f>
        <v>0</v>
      </c>
    </row>
    <row r="157" spans="1:9" ht="25.5" hidden="1" x14ac:dyDescent="0.2">
      <c r="A157" s="112" t="s">
        <v>150</v>
      </c>
      <c r="B157" s="112">
        <v>330</v>
      </c>
      <c r="C157" s="113" t="s">
        <v>68</v>
      </c>
      <c r="D157" s="260" t="s">
        <v>63</v>
      </c>
      <c r="E157" s="260" t="s">
        <v>349</v>
      </c>
      <c r="F157" s="259">
        <v>200</v>
      </c>
      <c r="G157" s="259"/>
      <c r="H157" s="117">
        <v>0</v>
      </c>
      <c r="I157" s="117">
        <v>0</v>
      </c>
    </row>
    <row r="158" spans="1:9" ht="14.25" customHeight="1" x14ac:dyDescent="0.25">
      <c r="A158" s="148" t="s">
        <v>122</v>
      </c>
      <c r="B158" s="102">
        <v>330</v>
      </c>
      <c r="C158" s="103" t="s">
        <v>68</v>
      </c>
      <c r="D158" s="104" t="s">
        <v>63</v>
      </c>
      <c r="E158" s="105" t="s">
        <v>157</v>
      </c>
      <c r="F158" s="171"/>
      <c r="G158" s="171"/>
      <c r="H158" s="172">
        <f>H159+H161+H163</f>
        <v>61</v>
      </c>
      <c r="I158" s="172">
        <f>I159+I161+I163</f>
        <v>0</v>
      </c>
    </row>
    <row r="159" spans="1:9" ht="15.75" customHeight="1" x14ac:dyDescent="0.2">
      <c r="A159" s="107" t="s">
        <v>389</v>
      </c>
      <c r="B159" s="107">
        <v>330</v>
      </c>
      <c r="C159" s="173" t="s">
        <v>68</v>
      </c>
      <c r="D159" s="110" t="s">
        <v>63</v>
      </c>
      <c r="E159" s="110" t="s">
        <v>173</v>
      </c>
      <c r="F159" s="391"/>
      <c r="G159" s="391"/>
      <c r="H159" s="111">
        <f>H160</f>
        <v>61</v>
      </c>
      <c r="I159" s="111">
        <f>I160</f>
        <v>0</v>
      </c>
    </row>
    <row r="160" spans="1:9" ht="27.75" customHeight="1" x14ac:dyDescent="0.2">
      <c r="A160" s="112" t="s">
        <v>150</v>
      </c>
      <c r="B160" s="107">
        <v>330</v>
      </c>
      <c r="C160" s="174" t="s">
        <v>68</v>
      </c>
      <c r="D160" s="115" t="s">
        <v>63</v>
      </c>
      <c r="E160" s="115" t="s">
        <v>173</v>
      </c>
      <c r="F160" s="389">
        <v>200</v>
      </c>
      <c r="G160" s="389"/>
      <c r="H160" s="117">
        <v>61</v>
      </c>
      <c r="I160" s="117">
        <v>0</v>
      </c>
    </row>
    <row r="161" spans="1:9" ht="38.25" hidden="1" x14ac:dyDescent="0.2">
      <c r="A161" s="107" t="s">
        <v>267</v>
      </c>
      <c r="B161" s="107">
        <v>330</v>
      </c>
      <c r="C161" s="173" t="s">
        <v>68</v>
      </c>
      <c r="D161" s="110" t="s">
        <v>63</v>
      </c>
      <c r="E161" s="110" t="s">
        <v>174</v>
      </c>
      <c r="F161" s="391"/>
      <c r="G161" s="391"/>
      <c r="H161" s="111">
        <f>H162</f>
        <v>0</v>
      </c>
      <c r="I161" s="111">
        <f>I162</f>
        <v>0</v>
      </c>
    </row>
    <row r="162" spans="1:9" ht="27.75" hidden="1" customHeight="1" x14ac:dyDescent="0.2">
      <c r="A162" s="112" t="s">
        <v>150</v>
      </c>
      <c r="B162" s="107">
        <v>330</v>
      </c>
      <c r="C162" s="174" t="s">
        <v>68</v>
      </c>
      <c r="D162" s="115" t="s">
        <v>63</v>
      </c>
      <c r="E162" s="259" t="s">
        <v>174</v>
      </c>
      <c r="F162" s="389">
        <v>200</v>
      </c>
      <c r="G162" s="389"/>
      <c r="H162" s="117">
        <v>0</v>
      </c>
      <c r="I162" s="117">
        <v>0</v>
      </c>
    </row>
    <row r="163" spans="1:9" ht="18" hidden="1" customHeight="1" x14ac:dyDescent="0.2">
      <c r="A163" s="107" t="s">
        <v>175</v>
      </c>
      <c r="B163" s="107">
        <v>330</v>
      </c>
      <c r="C163" s="173" t="s">
        <v>68</v>
      </c>
      <c r="D163" s="110" t="s">
        <v>63</v>
      </c>
      <c r="E163" s="110" t="s">
        <v>176</v>
      </c>
      <c r="F163" s="391"/>
      <c r="G163" s="391"/>
      <c r="H163" s="111">
        <f>H164</f>
        <v>0</v>
      </c>
      <c r="I163" s="111">
        <f>I164</f>
        <v>0</v>
      </c>
    </row>
    <row r="164" spans="1:9" ht="27.75" hidden="1" customHeight="1" x14ac:dyDescent="0.2">
      <c r="A164" s="112" t="s">
        <v>150</v>
      </c>
      <c r="B164" s="107">
        <v>330</v>
      </c>
      <c r="C164" s="174" t="s">
        <v>68</v>
      </c>
      <c r="D164" s="115" t="s">
        <v>63</v>
      </c>
      <c r="E164" s="115" t="s">
        <v>176</v>
      </c>
      <c r="F164" s="389">
        <v>200</v>
      </c>
      <c r="G164" s="389"/>
      <c r="H164" s="117"/>
      <c r="I164" s="117"/>
    </row>
    <row r="165" spans="1:9" ht="16.5" customHeight="1" x14ac:dyDescent="0.2">
      <c r="A165" s="175" t="s">
        <v>265</v>
      </c>
      <c r="B165" s="133">
        <v>330</v>
      </c>
      <c r="C165" s="176" t="s">
        <v>68</v>
      </c>
      <c r="D165" s="177" t="s">
        <v>68</v>
      </c>
      <c r="E165" s="177"/>
      <c r="F165" s="104"/>
      <c r="G165" s="105"/>
      <c r="H165" s="178">
        <f t="shared" ref="H165:I168" si="11">H166</f>
        <v>50.5</v>
      </c>
      <c r="I165" s="178">
        <f t="shared" si="11"/>
        <v>0</v>
      </c>
    </row>
    <row r="166" spans="1:9" ht="20.25" customHeight="1" x14ac:dyDescent="0.2">
      <c r="A166" s="175" t="s">
        <v>122</v>
      </c>
      <c r="B166" s="133" t="s">
        <v>165</v>
      </c>
      <c r="C166" s="176" t="s">
        <v>68</v>
      </c>
      <c r="D166" s="177" t="s">
        <v>68</v>
      </c>
      <c r="E166" s="177" t="s">
        <v>157</v>
      </c>
      <c r="F166" s="104"/>
      <c r="G166" s="105"/>
      <c r="H166" s="178">
        <f t="shared" si="11"/>
        <v>50.5</v>
      </c>
      <c r="I166" s="178">
        <f t="shared" si="11"/>
        <v>0</v>
      </c>
    </row>
    <row r="167" spans="1:9" ht="27.75" customHeight="1" x14ac:dyDescent="0.2">
      <c r="A167" s="175" t="s">
        <v>210</v>
      </c>
      <c r="B167" s="133" t="s">
        <v>165</v>
      </c>
      <c r="C167" s="176" t="s">
        <v>68</v>
      </c>
      <c r="D167" s="177" t="s">
        <v>68</v>
      </c>
      <c r="E167" s="177" t="s">
        <v>342</v>
      </c>
      <c r="F167" s="104"/>
      <c r="G167" s="105"/>
      <c r="H167" s="178">
        <f t="shared" si="11"/>
        <v>50.5</v>
      </c>
      <c r="I167" s="178">
        <f t="shared" si="11"/>
        <v>0</v>
      </c>
    </row>
    <row r="168" spans="1:9" ht="16.5" customHeight="1" x14ac:dyDescent="0.2">
      <c r="A168" s="179" t="s">
        <v>206</v>
      </c>
      <c r="B168" s="137" t="s">
        <v>165</v>
      </c>
      <c r="C168" s="180" t="s">
        <v>68</v>
      </c>
      <c r="D168" s="181" t="s">
        <v>68</v>
      </c>
      <c r="E168" s="181" t="s">
        <v>342</v>
      </c>
      <c r="F168" s="109"/>
      <c r="G168" s="110"/>
      <c r="H168" s="182">
        <f t="shared" si="11"/>
        <v>50.5</v>
      </c>
      <c r="I168" s="182">
        <f t="shared" si="11"/>
        <v>0</v>
      </c>
    </row>
    <row r="169" spans="1:9" x14ac:dyDescent="0.2">
      <c r="A169" s="183" t="s">
        <v>56</v>
      </c>
      <c r="B169" s="137" t="s">
        <v>165</v>
      </c>
      <c r="C169" s="184" t="s">
        <v>68</v>
      </c>
      <c r="D169" s="185" t="s">
        <v>68</v>
      </c>
      <c r="E169" s="185" t="s">
        <v>342</v>
      </c>
      <c r="F169" s="114" t="s">
        <v>166</v>
      </c>
      <c r="G169" s="115"/>
      <c r="H169" s="186">
        <v>50.5</v>
      </c>
      <c r="I169" s="186">
        <v>0</v>
      </c>
    </row>
    <row r="170" spans="1:9" hidden="1" x14ac:dyDescent="0.2">
      <c r="A170" s="175" t="s">
        <v>248</v>
      </c>
      <c r="B170" s="133" t="s">
        <v>165</v>
      </c>
      <c r="C170" s="176" t="s">
        <v>51</v>
      </c>
      <c r="D170" s="177"/>
      <c r="E170" s="177"/>
      <c r="F170" s="104"/>
      <c r="G170" s="105"/>
      <c r="H170" s="178"/>
      <c r="I170" s="178"/>
    </row>
    <row r="171" spans="1:9" hidden="1" x14ac:dyDescent="0.2">
      <c r="A171" s="175" t="s">
        <v>249</v>
      </c>
      <c r="B171" s="133" t="s">
        <v>165</v>
      </c>
      <c r="C171" s="176" t="s">
        <v>51</v>
      </c>
      <c r="D171" s="177" t="s">
        <v>51</v>
      </c>
      <c r="E171" s="177"/>
      <c r="F171" s="104"/>
      <c r="G171" s="105"/>
      <c r="H171" s="178"/>
      <c r="I171" s="178"/>
    </row>
    <row r="172" spans="1:9" ht="27.75" hidden="1" customHeight="1" x14ac:dyDescent="0.2">
      <c r="A172" s="175" t="s">
        <v>250</v>
      </c>
      <c r="B172" s="133" t="s">
        <v>165</v>
      </c>
      <c r="C172" s="176" t="s">
        <v>51</v>
      </c>
      <c r="D172" s="177" t="s">
        <v>51</v>
      </c>
      <c r="E172" s="177" t="s">
        <v>252</v>
      </c>
      <c r="F172" s="104"/>
      <c r="G172" s="105"/>
      <c r="H172" s="178"/>
      <c r="I172" s="178"/>
    </row>
    <row r="173" spans="1:9" ht="27.75" hidden="1" customHeight="1" x14ac:dyDescent="0.2">
      <c r="A173" s="179" t="s">
        <v>251</v>
      </c>
      <c r="B173" s="137" t="s">
        <v>165</v>
      </c>
      <c r="C173" s="180" t="s">
        <v>51</v>
      </c>
      <c r="D173" s="181" t="s">
        <v>51</v>
      </c>
      <c r="E173" s="181" t="s">
        <v>253</v>
      </c>
      <c r="F173" s="109"/>
      <c r="G173" s="110"/>
      <c r="H173" s="182"/>
      <c r="I173" s="182"/>
    </row>
    <row r="174" spans="1:9" ht="27.75" hidden="1" customHeight="1" x14ac:dyDescent="0.2">
      <c r="A174" s="183" t="s">
        <v>150</v>
      </c>
      <c r="B174" s="137" t="s">
        <v>165</v>
      </c>
      <c r="C174" s="184" t="s">
        <v>51</v>
      </c>
      <c r="D174" s="185" t="s">
        <v>51</v>
      </c>
      <c r="E174" s="185" t="s">
        <v>253</v>
      </c>
      <c r="F174" s="114" t="s">
        <v>60</v>
      </c>
      <c r="G174" s="115"/>
      <c r="H174" s="186"/>
      <c r="I174" s="186"/>
    </row>
    <row r="175" spans="1:9" ht="15.75" x14ac:dyDescent="0.25">
      <c r="A175" s="187" t="s">
        <v>73</v>
      </c>
      <c r="B175" s="86">
        <v>330</v>
      </c>
      <c r="C175" s="188">
        <v>10</v>
      </c>
      <c r="D175" s="177"/>
      <c r="E175" s="189"/>
      <c r="F175" s="401"/>
      <c r="G175" s="402"/>
      <c r="H175" s="190">
        <f>H176+H204+H215+H211</f>
        <v>1983.1</v>
      </c>
      <c r="I175" s="190">
        <f>I176+I204+I215+I211</f>
        <v>1966.4</v>
      </c>
    </row>
    <row r="176" spans="1:9" x14ac:dyDescent="0.2">
      <c r="A176" s="102" t="s">
        <v>74</v>
      </c>
      <c r="B176" s="102">
        <v>330</v>
      </c>
      <c r="C176" s="169">
        <v>10</v>
      </c>
      <c r="D176" s="104" t="s">
        <v>37</v>
      </c>
      <c r="E176" s="105"/>
      <c r="F176" s="399"/>
      <c r="G176" s="400"/>
      <c r="H176" s="106">
        <f t="shared" ref="H176:I179" si="12">H177</f>
        <v>1947.1</v>
      </c>
      <c r="I176" s="106">
        <f t="shared" si="12"/>
        <v>1947</v>
      </c>
    </row>
    <row r="177" spans="1:9" s="123" customFormat="1" ht="40.5" customHeight="1" x14ac:dyDescent="0.2">
      <c r="A177" s="102" t="s">
        <v>329</v>
      </c>
      <c r="B177" s="102">
        <v>330</v>
      </c>
      <c r="C177" s="169">
        <v>10</v>
      </c>
      <c r="D177" s="104" t="s">
        <v>37</v>
      </c>
      <c r="E177" s="105" t="s">
        <v>188</v>
      </c>
      <c r="F177" s="105"/>
      <c r="G177" s="105"/>
      <c r="H177" s="106">
        <f t="shared" si="12"/>
        <v>1947.1</v>
      </c>
      <c r="I177" s="106">
        <f t="shared" si="12"/>
        <v>1947</v>
      </c>
    </row>
    <row r="178" spans="1:9" s="123" customFormat="1" ht="25.5" x14ac:dyDescent="0.2">
      <c r="A178" s="102" t="s">
        <v>263</v>
      </c>
      <c r="B178" s="102">
        <v>330</v>
      </c>
      <c r="C178" s="169">
        <v>10</v>
      </c>
      <c r="D178" s="104" t="s">
        <v>37</v>
      </c>
      <c r="E178" s="105" t="s">
        <v>189</v>
      </c>
      <c r="F178" s="105"/>
      <c r="G178" s="105"/>
      <c r="H178" s="106">
        <f t="shared" si="12"/>
        <v>1947.1</v>
      </c>
      <c r="I178" s="106">
        <f t="shared" si="12"/>
        <v>1947</v>
      </c>
    </row>
    <row r="179" spans="1:9" s="123" customFormat="1" ht="38.25" customHeight="1" x14ac:dyDescent="0.2">
      <c r="A179" s="107" t="s">
        <v>266</v>
      </c>
      <c r="B179" s="107">
        <v>330</v>
      </c>
      <c r="C179" s="173">
        <v>10</v>
      </c>
      <c r="D179" s="109" t="s">
        <v>37</v>
      </c>
      <c r="E179" s="110" t="s">
        <v>336</v>
      </c>
      <c r="F179" s="110"/>
      <c r="G179" s="110"/>
      <c r="H179" s="111">
        <f t="shared" si="12"/>
        <v>1947.1</v>
      </c>
      <c r="I179" s="111">
        <f t="shared" si="12"/>
        <v>1947</v>
      </c>
    </row>
    <row r="180" spans="1:9" ht="27" customHeight="1" x14ac:dyDescent="0.2">
      <c r="A180" s="107" t="s">
        <v>261</v>
      </c>
      <c r="B180" s="107">
        <v>330</v>
      </c>
      <c r="C180" s="173">
        <v>10</v>
      </c>
      <c r="D180" s="109" t="s">
        <v>37</v>
      </c>
      <c r="E180" s="110" t="s">
        <v>336</v>
      </c>
      <c r="F180" s="110"/>
      <c r="G180" s="110"/>
      <c r="H180" s="111">
        <f>H181</f>
        <v>1947.1</v>
      </c>
      <c r="I180" s="111">
        <f>I181</f>
        <v>1947</v>
      </c>
    </row>
    <row r="181" spans="1:9" ht="20.25" customHeight="1" x14ac:dyDescent="0.2">
      <c r="A181" s="168" t="s">
        <v>91</v>
      </c>
      <c r="B181" s="112">
        <v>330</v>
      </c>
      <c r="C181" s="174">
        <v>10</v>
      </c>
      <c r="D181" s="114" t="s">
        <v>37</v>
      </c>
      <c r="E181" s="115" t="s">
        <v>336</v>
      </c>
      <c r="F181" s="390" t="s">
        <v>75</v>
      </c>
      <c r="G181" s="390"/>
      <c r="H181" s="117">
        <v>1947.1</v>
      </c>
      <c r="I181" s="117">
        <v>1947</v>
      </c>
    </row>
    <row r="182" spans="1:9" ht="20.25" hidden="1" customHeight="1" x14ac:dyDescent="0.2">
      <c r="A182" s="86" t="s">
        <v>76</v>
      </c>
      <c r="B182" s="86">
        <v>330</v>
      </c>
      <c r="C182" s="87">
        <v>10</v>
      </c>
      <c r="D182" s="91" t="s">
        <v>63</v>
      </c>
      <c r="E182" s="92"/>
      <c r="F182" s="388"/>
      <c r="G182" s="388"/>
      <c r="H182" s="191">
        <f>H183</f>
        <v>0</v>
      </c>
      <c r="I182" s="191">
        <f>I183</f>
        <v>0</v>
      </c>
    </row>
    <row r="183" spans="1:9" ht="20.25" hidden="1" customHeight="1" x14ac:dyDescent="0.2">
      <c r="A183" s="93" t="s">
        <v>77</v>
      </c>
      <c r="B183" s="86">
        <v>330</v>
      </c>
      <c r="C183" s="192">
        <v>10</v>
      </c>
      <c r="D183" s="95" t="s">
        <v>63</v>
      </c>
      <c r="E183" s="88" t="s">
        <v>78</v>
      </c>
      <c r="F183" s="379"/>
      <c r="G183" s="379"/>
      <c r="H183" s="193">
        <f>H184</f>
        <v>0</v>
      </c>
      <c r="I183" s="193">
        <f>I184</f>
        <v>0</v>
      </c>
    </row>
    <row r="184" spans="1:9" ht="20.25" hidden="1" customHeight="1" x14ac:dyDescent="0.2">
      <c r="A184" s="125" t="s">
        <v>79</v>
      </c>
      <c r="B184" s="86">
        <v>330</v>
      </c>
      <c r="C184" s="170">
        <v>10</v>
      </c>
      <c r="D184" s="100" t="s">
        <v>63</v>
      </c>
      <c r="E184" s="88" t="s">
        <v>80</v>
      </c>
      <c r="F184" s="396" t="s">
        <v>81</v>
      </c>
      <c r="G184" s="396"/>
      <c r="H184" s="194"/>
      <c r="I184" s="194"/>
    </row>
    <row r="185" spans="1:9" ht="20.25" hidden="1" customHeight="1" x14ac:dyDescent="0.2">
      <c r="A185" s="86" t="s">
        <v>76</v>
      </c>
      <c r="B185" s="86">
        <v>330</v>
      </c>
      <c r="C185" s="87">
        <v>10</v>
      </c>
      <c r="D185" s="91" t="s">
        <v>63</v>
      </c>
      <c r="E185" s="92"/>
      <c r="F185" s="388"/>
      <c r="G185" s="388"/>
      <c r="H185" s="191">
        <f>H189+H196</f>
        <v>0</v>
      </c>
      <c r="I185" s="191">
        <f>I189+I196</f>
        <v>0</v>
      </c>
    </row>
    <row r="186" spans="1:9" ht="20.25" hidden="1" customHeight="1" x14ac:dyDescent="0.2">
      <c r="A186" s="102" t="s">
        <v>52</v>
      </c>
      <c r="B186" s="86">
        <v>330</v>
      </c>
      <c r="C186" s="169">
        <v>10</v>
      </c>
      <c r="D186" s="104" t="s">
        <v>63</v>
      </c>
      <c r="E186" s="105" t="s">
        <v>82</v>
      </c>
      <c r="F186" s="105"/>
      <c r="G186" s="105"/>
      <c r="H186" s="191">
        <f>H187</f>
        <v>0</v>
      </c>
      <c r="I186" s="191">
        <f>I187</f>
        <v>0</v>
      </c>
    </row>
    <row r="187" spans="1:9" ht="20.25" hidden="1" customHeight="1" x14ac:dyDescent="0.2">
      <c r="A187" s="93" t="s">
        <v>54</v>
      </c>
      <c r="B187" s="86">
        <v>330</v>
      </c>
      <c r="C187" s="192">
        <v>10</v>
      </c>
      <c r="D187" s="95" t="s">
        <v>63</v>
      </c>
      <c r="E187" s="88" t="s">
        <v>55</v>
      </c>
      <c r="F187" s="379"/>
      <c r="G187" s="379"/>
      <c r="H187" s="195">
        <f>H188</f>
        <v>0</v>
      </c>
      <c r="I187" s="195">
        <f>I188</f>
        <v>0</v>
      </c>
    </row>
    <row r="188" spans="1:9" ht="20.25" hidden="1" customHeight="1" x14ac:dyDescent="0.2">
      <c r="A188" s="125" t="s">
        <v>83</v>
      </c>
      <c r="B188" s="86">
        <v>330</v>
      </c>
      <c r="C188" s="170">
        <v>10</v>
      </c>
      <c r="D188" s="100" t="s">
        <v>63</v>
      </c>
      <c r="E188" s="120" t="s">
        <v>57</v>
      </c>
      <c r="F188" s="386" t="s">
        <v>84</v>
      </c>
      <c r="G188" s="386"/>
      <c r="H188" s="116"/>
      <c r="I188" s="116"/>
    </row>
    <row r="189" spans="1:9" ht="20.25" hidden="1" customHeight="1" x14ac:dyDescent="0.2">
      <c r="A189" s="102" t="s">
        <v>85</v>
      </c>
      <c r="B189" s="86">
        <v>330</v>
      </c>
      <c r="C189" s="169">
        <v>10</v>
      </c>
      <c r="D189" s="104" t="s">
        <v>63</v>
      </c>
      <c r="E189" s="105" t="s">
        <v>86</v>
      </c>
      <c r="F189" s="120"/>
      <c r="G189" s="120"/>
      <c r="H189" s="196">
        <f>H190</f>
        <v>0</v>
      </c>
      <c r="I189" s="196">
        <f>I190</f>
        <v>0</v>
      </c>
    </row>
    <row r="190" spans="1:9" ht="20.25" hidden="1" customHeight="1" x14ac:dyDescent="0.2">
      <c r="A190" s="102" t="s">
        <v>87</v>
      </c>
      <c r="B190" s="86">
        <v>330</v>
      </c>
      <c r="C190" s="169">
        <v>10</v>
      </c>
      <c r="D190" s="104" t="s">
        <v>63</v>
      </c>
      <c r="E190" s="105" t="s">
        <v>88</v>
      </c>
      <c r="F190" s="120"/>
      <c r="G190" s="120"/>
      <c r="H190" s="196">
        <f>H191+H194</f>
        <v>0</v>
      </c>
      <c r="I190" s="196">
        <f>I191+I194</f>
        <v>0</v>
      </c>
    </row>
    <row r="191" spans="1:9" ht="20.25" hidden="1" customHeight="1" x14ac:dyDescent="0.2">
      <c r="A191" s="102" t="s">
        <v>89</v>
      </c>
      <c r="B191" s="102">
        <v>330</v>
      </c>
      <c r="C191" s="169">
        <v>10</v>
      </c>
      <c r="D191" s="104" t="s">
        <v>63</v>
      </c>
      <c r="E191" s="105" t="s">
        <v>90</v>
      </c>
      <c r="F191" s="379"/>
      <c r="G191" s="379"/>
      <c r="H191" s="196">
        <f>H192+H193</f>
        <v>0</v>
      </c>
      <c r="I191" s="196">
        <f>I192+I193</f>
        <v>0</v>
      </c>
    </row>
    <row r="192" spans="1:9" ht="20.25" hidden="1" customHeight="1" x14ac:dyDescent="0.2">
      <c r="A192" s="125" t="s">
        <v>91</v>
      </c>
      <c r="B192" s="107">
        <v>330</v>
      </c>
      <c r="C192" s="170">
        <v>10</v>
      </c>
      <c r="D192" s="100" t="s">
        <v>63</v>
      </c>
      <c r="E192" s="115" t="s">
        <v>90</v>
      </c>
      <c r="F192" s="396" t="s">
        <v>75</v>
      </c>
      <c r="G192" s="396"/>
      <c r="H192" s="194"/>
      <c r="I192" s="194"/>
    </row>
    <row r="193" spans="1:9" ht="20.25" hidden="1" customHeight="1" x14ac:dyDescent="0.2">
      <c r="A193" s="125" t="s">
        <v>92</v>
      </c>
      <c r="B193" s="107">
        <v>330</v>
      </c>
      <c r="C193" s="197">
        <v>10</v>
      </c>
      <c r="D193" s="100" t="s">
        <v>63</v>
      </c>
      <c r="E193" s="115" t="s">
        <v>90</v>
      </c>
      <c r="F193" s="100" t="s">
        <v>49</v>
      </c>
      <c r="G193" s="100"/>
      <c r="H193" s="194"/>
      <c r="I193" s="194"/>
    </row>
    <row r="194" spans="1:9" ht="20.25" hidden="1" customHeight="1" x14ac:dyDescent="0.2">
      <c r="A194" s="102" t="s">
        <v>99</v>
      </c>
      <c r="B194" s="102">
        <v>330</v>
      </c>
      <c r="C194" s="169">
        <v>10</v>
      </c>
      <c r="D194" s="104" t="s">
        <v>63</v>
      </c>
      <c r="E194" s="105" t="s">
        <v>101</v>
      </c>
      <c r="F194" s="379"/>
      <c r="G194" s="379"/>
      <c r="H194" s="196">
        <f>H195</f>
        <v>0</v>
      </c>
      <c r="I194" s="196">
        <f>I195</f>
        <v>0</v>
      </c>
    </row>
    <row r="195" spans="1:9" ht="20.25" hidden="1" customHeight="1" x14ac:dyDescent="0.2">
      <c r="A195" s="125" t="s">
        <v>91</v>
      </c>
      <c r="B195" s="107">
        <v>330</v>
      </c>
      <c r="C195" s="170">
        <v>10</v>
      </c>
      <c r="D195" s="100" t="s">
        <v>63</v>
      </c>
      <c r="E195" s="115" t="s">
        <v>101</v>
      </c>
      <c r="F195" s="396" t="s">
        <v>75</v>
      </c>
      <c r="G195" s="396"/>
      <c r="H195" s="194"/>
      <c r="I195" s="194"/>
    </row>
    <row r="196" spans="1:9" ht="20.25" hidden="1" customHeight="1" x14ac:dyDescent="0.2">
      <c r="A196" s="102" t="s">
        <v>52</v>
      </c>
      <c r="B196" s="86">
        <v>330</v>
      </c>
      <c r="C196" s="169">
        <v>10</v>
      </c>
      <c r="D196" s="104" t="s">
        <v>63</v>
      </c>
      <c r="E196" s="105" t="s">
        <v>82</v>
      </c>
      <c r="F196" s="120"/>
      <c r="G196" s="120"/>
      <c r="H196" s="196">
        <f>H197</f>
        <v>0</v>
      </c>
      <c r="I196" s="196">
        <f>I197</f>
        <v>0</v>
      </c>
    </row>
    <row r="197" spans="1:9" ht="20.25" hidden="1" customHeight="1" x14ac:dyDescent="0.2">
      <c r="A197" s="102" t="s">
        <v>54</v>
      </c>
      <c r="B197" s="102">
        <v>330</v>
      </c>
      <c r="C197" s="169">
        <v>10</v>
      </c>
      <c r="D197" s="104" t="s">
        <v>63</v>
      </c>
      <c r="E197" s="105" t="s">
        <v>57</v>
      </c>
      <c r="F197" s="379"/>
      <c r="G197" s="379"/>
      <c r="H197" s="196">
        <f>H198</f>
        <v>0</v>
      </c>
      <c r="I197" s="196">
        <f>I198</f>
        <v>0</v>
      </c>
    </row>
    <row r="198" spans="1:9" ht="20.25" hidden="1" customHeight="1" x14ac:dyDescent="0.2">
      <c r="A198" s="125" t="s">
        <v>91</v>
      </c>
      <c r="B198" s="107">
        <v>330</v>
      </c>
      <c r="C198" s="170">
        <v>10</v>
      </c>
      <c r="D198" s="100" t="s">
        <v>63</v>
      </c>
      <c r="E198" s="115" t="s">
        <v>57</v>
      </c>
      <c r="F198" s="396" t="s">
        <v>75</v>
      </c>
      <c r="G198" s="396"/>
      <c r="H198" s="194"/>
      <c r="I198" s="194"/>
    </row>
    <row r="199" spans="1:9" ht="20.25" hidden="1" customHeight="1" x14ac:dyDescent="0.2">
      <c r="A199" s="198" t="s">
        <v>93</v>
      </c>
      <c r="B199" s="86">
        <v>330</v>
      </c>
      <c r="C199" s="199">
        <v>11</v>
      </c>
      <c r="D199" s="104" t="s">
        <v>38</v>
      </c>
      <c r="E199" s="88"/>
      <c r="F199" s="379"/>
      <c r="G199" s="379"/>
      <c r="H199" s="191">
        <f t="shared" ref="H199:I202" si="13">H200</f>
        <v>0</v>
      </c>
      <c r="I199" s="191">
        <f t="shared" si="13"/>
        <v>0</v>
      </c>
    </row>
    <row r="200" spans="1:9" ht="20.25" hidden="1" customHeight="1" x14ac:dyDescent="0.2">
      <c r="A200" s="198" t="s">
        <v>94</v>
      </c>
      <c r="B200" s="86">
        <v>330</v>
      </c>
      <c r="C200" s="87">
        <v>11</v>
      </c>
      <c r="D200" s="91" t="s">
        <v>37</v>
      </c>
      <c r="E200" s="92"/>
      <c r="F200" s="388"/>
      <c r="G200" s="388"/>
      <c r="H200" s="191">
        <f t="shared" si="13"/>
        <v>0</v>
      </c>
      <c r="I200" s="191">
        <f t="shared" si="13"/>
        <v>0</v>
      </c>
    </row>
    <row r="201" spans="1:9" ht="20.25" hidden="1" customHeight="1" x14ac:dyDescent="0.2">
      <c r="A201" s="86" t="s">
        <v>95</v>
      </c>
      <c r="B201" s="86">
        <v>330</v>
      </c>
      <c r="C201" s="87">
        <v>11</v>
      </c>
      <c r="D201" s="91" t="s">
        <v>37</v>
      </c>
      <c r="E201" s="92" t="s">
        <v>96</v>
      </c>
      <c r="F201" s="388"/>
      <c r="G201" s="388"/>
      <c r="H201" s="191">
        <f t="shared" si="13"/>
        <v>0</v>
      </c>
      <c r="I201" s="191">
        <f t="shared" si="13"/>
        <v>0</v>
      </c>
    </row>
    <row r="202" spans="1:9" ht="20.25" hidden="1" customHeight="1" x14ac:dyDescent="0.2">
      <c r="A202" s="93" t="s">
        <v>97</v>
      </c>
      <c r="B202" s="107">
        <v>330</v>
      </c>
      <c r="C202" s="192">
        <v>11</v>
      </c>
      <c r="D202" s="95" t="s">
        <v>37</v>
      </c>
      <c r="E202" s="88" t="s">
        <v>98</v>
      </c>
      <c r="F202" s="379"/>
      <c r="G202" s="379"/>
      <c r="H202" s="193">
        <f t="shared" si="13"/>
        <v>0</v>
      </c>
      <c r="I202" s="193">
        <f t="shared" si="13"/>
        <v>0</v>
      </c>
    </row>
    <row r="203" spans="1:9" ht="20.25" hidden="1" customHeight="1" x14ac:dyDescent="0.2">
      <c r="A203" s="98" t="s">
        <v>45</v>
      </c>
      <c r="B203" s="107">
        <v>330</v>
      </c>
      <c r="C203" s="170">
        <v>11</v>
      </c>
      <c r="D203" s="100" t="s">
        <v>37</v>
      </c>
      <c r="E203" s="120" t="s">
        <v>98</v>
      </c>
      <c r="F203" s="386">
        <v>200</v>
      </c>
      <c r="G203" s="386"/>
      <c r="H203" s="194"/>
      <c r="I203" s="194"/>
    </row>
    <row r="204" spans="1:9" ht="20.25" hidden="1" customHeight="1" x14ac:dyDescent="0.2">
      <c r="A204" s="102" t="s">
        <v>76</v>
      </c>
      <c r="B204" s="102">
        <v>330</v>
      </c>
      <c r="C204" s="169">
        <v>10</v>
      </c>
      <c r="D204" s="104" t="s">
        <v>63</v>
      </c>
      <c r="E204" s="105"/>
      <c r="F204" s="105"/>
      <c r="G204" s="105"/>
      <c r="H204" s="196">
        <f>H205+H208</f>
        <v>0</v>
      </c>
      <c r="I204" s="196">
        <f>I205+I208</f>
        <v>0</v>
      </c>
    </row>
    <row r="205" spans="1:9" ht="20.25" hidden="1" customHeight="1" x14ac:dyDescent="0.2">
      <c r="A205" s="102" t="s">
        <v>119</v>
      </c>
      <c r="B205" s="102">
        <v>330</v>
      </c>
      <c r="C205" s="169">
        <v>10</v>
      </c>
      <c r="D205" s="104" t="s">
        <v>63</v>
      </c>
      <c r="E205" s="105" t="s">
        <v>163</v>
      </c>
      <c r="F205" s="105"/>
      <c r="G205" s="105"/>
      <c r="H205" s="196">
        <f>H206</f>
        <v>0</v>
      </c>
      <c r="I205" s="196">
        <f>I206</f>
        <v>0</v>
      </c>
    </row>
    <row r="206" spans="1:9" ht="20.25" hidden="1" customHeight="1" x14ac:dyDescent="0.2">
      <c r="A206" s="107" t="s">
        <v>211</v>
      </c>
      <c r="B206" s="107">
        <v>330</v>
      </c>
      <c r="C206" s="173">
        <v>10</v>
      </c>
      <c r="D206" s="109" t="s">
        <v>63</v>
      </c>
      <c r="E206" s="110" t="s">
        <v>212</v>
      </c>
      <c r="F206" s="110"/>
      <c r="G206" s="105"/>
      <c r="H206" s="195">
        <f>H207</f>
        <v>0</v>
      </c>
      <c r="I206" s="195">
        <f>I207</f>
        <v>0</v>
      </c>
    </row>
    <row r="207" spans="1:9" ht="20.25" hidden="1" customHeight="1" x14ac:dyDescent="0.2">
      <c r="A207" s="112" t="s">
        <v>317</v>
      </c>
      <c r="B207" s="107">
        <v>330</v>
      </c>
      <c r="C207" s="174">
        <v>10</v>
      </c>
      <c r="D207" s="114" t="s">
        <v>63</v>
      </c>
      <c r="E207" s="115" t="s">
        <v>212</v>
      </c>
      <c r="F207" s="115">
        <v>300</v>
      </c>
      <c r="G207" s="105"/>
      <c r="H207" s="116"/>
      <c r="I207" s="116"/>
    </row>
    <row r="208" spans="1:9" ht="20.25" hidden="1" customHeight="1" x14ac:dyDescent="0.2">
      <c r="A208" s="102" t="s">
        <v>318</v>
      </c>
      <c r="B208" s="102">
        <v>330</v>
      </c>
      <c r="C208" s="169">
        <v>10</v>
      </c>
      <c r="D208" s="104" t="s">
        <v>63</v>
      </c>
      <c r="E208" s="105" t="s">
        <v>242</v>
      </c>
      <c r="F208" s="105"/>
      <c r="G208" s="105"/>
      <c r="H208" s="196">
        <f>H209</f>
        <v>0</v>
      </c>
      <c r="I208" s="196">
        <f>I209</f>
        <v>0</v>
      </c>
    </row>
    <row r="209" spans="1:9" ht="20.25" hidden="1" customHeight="1" x14ac:dyDescent="0.2">
      <c r="A209" s="107" t="s">
        <v>319</v>
      </c>
      <c r="B209" s="107">
        <v>330</v>
      </c>
      <c r="C209" s="173">
        <v>10</v>
      </c>
      <c r="D209" s="109" t="s">
        <v>63</v>
      </c>
      <c r="E209" s="110" t="s">
        <v>214</v>
      </c>
      <c r="F209" s="110"/>
      <c r="G209" s="110"/>
      <c r="H209" s="195">
        <f>H210</f>
        <v>0</v>
      </c>
      <c r="I209" s="195">
        <f>I210</f>
        <v>0</v>
      </c>
    </row>
    <row r="210" spans="1:9" ht="20.25" hidden="1" customHeight="1" x14ac:dyDescent="0.2">
      <c r="A210" s="98" t="s">
        <v>150</v>
      </c>
      <c r="B210" s="112">
        <v>330</v>
      </c>
      <c r="C210" s="174">
        <v>10</v>
      </c>
      <c r="D210" s="114" t="s">
        <v>63</v>
      </c>
      <c r="E210" s="115" t="s">
        <v>214</v>
      </c>
      <c r="F210" s="120">
        <v>200</v>
      </c>
      <c r="G210" s="120"/>
      <c r="H210" s="194"/>
      <c r="I210" s="194"/>
    </row>
    <row r="211" spans="1:9" ht="20.25" customHeight="1" x14ac:dyDescent="0.2">
      <c r="A211" s="209" t="s">
        <v>76</v>
      </c>
      <c r="B211" s="210">
        <v>330</v>
      </c>
      <c r="C211" s="210">
        <v>10</v>
      </c>
      <c r="D211" s="211" t="s">
        <v>63</v>
      </c>
      <c r="E211" s="212"/>
      <c r="F211" s="212"/>
      <c r="G211" s="213"/>
      <c r="H211" s="214">
        <f t="shared" ref="H211:I213" si="14">H212</f>
        <v>36</v>
      </c>
      <c r="I211" s="214">
        <f t="shared" si="14"/>
        <v>19.399999999999999</v>
      </c>
    </row>
    <row r="212" spans="1:9" ht="29.25" customHeight="1" x14ac:dyDescent="0.2">
      <c r="A212" s="209" t="s">
        <v>379</v>
      </c>
      <c r="B212" s="210">
        <v>330</v>
      </c>
      <c r="C212" s="210">
        <v>10</v>
      </c>
      <c r="D212" s="211" t="s">
        <v>63</v>
      </c>
      <c r="E212" s="212" t="s">
        <v>242</v>
      </c>
      <c r="F212" s="212"/>
      <c r="G212" s="213"/>
      <c r="H212" s="214">
        <f t="shared" si="14"/>
        <v>36</v>
      </c>
      <c r="I212" s="214">
        <f t="shared" si="14"/>
        <v>19.399999999999999</v>
      </c>
    </row>
    <row r="213" spans="1:9" ht="29.25" customHeight="1" x14ac:dyDescent="0.2">
      <c r="A213" s="215" t="s">
        <v>380</v>
      </c>
      <c r="B213" s="216">
        <v>330</v>
      </c>
      <c r="C213" s="216">
        <v>10</v>
      </c>
      <c r="D213" s="217" t="s">
        <v>63</v>
      </c>
      <c r="E213" s="218" t="s">
        <v>214</v>
      </c>
      <c r="F213" s="218"/>
      <c r="G213" s="223"/>
      <c r="H213" s="219">
        <f t="shared" si="14"/>
        <v>36</v>
      </c>
      <c r="I213" s="219">
        <f t="shared" si="14"/>
        <v>19.399999999999999</v>
      </c>
    </row>
    <row r="214" spans="1:9" ht="29.25" customHeight="1" x14ac:dyDescent="0.2">
      <c r="A214" s="224" t="s">
        <v>150</v>
      </c>
      <c r="B214" s="220">
        <v>330</v>
      </c>
      <c r="C214" s="220">
        <v>10</v>
      </c>
      <c r="D214" s="221" t="s">
        <v>63</v>
      </c>
      <c r="E214" s="222" t="s">
        <v>214</v>
      </c>
      <c r="F214" s="225">
        <v>200</v>
      </c>
      <c r="G214" s="226"/>
      <c r="H214" s="227">
        <v>36</v>
      </c>
      <c r="I214" s="227">
        <v>19.399999999999999</v>
      </c>
    </row>
    <row r="215" spans="1:9" ht="29.25" hidden="1" customHeight="1" x14ac:dyDescent="0.2">
      <c r="A215" s="200" t="s">
        <v>241</v>
      </c>
      <c r="B215" s="200">
        <v>330</v>
      </c>
      <c r="C215" s="134">
        <v>10</v>
      </c>
      <c r="D215" s="134" t="s">
        <v>47</v>
      </c>
      <c r="E215" s="200"/>
      <c r="F215" s="200"/>
      <c r="G215" s="200"/>
      <c r="H215" s="201">
        <f>H216</f>
        <v>0</v>
      </c>
      <c r="I215" s="201">
        <f>I216</f>
        <v>0</v>
      </c>
    </row>
    <row r="216" spans="1:9" ht="29.25" hidden="1" customHeight="1" x14ac:dyDescent="0.2">
      <c r="A216" s="200" t="s">
        <v>122</v>
      </c>
      <c r="B216" s="200">
        <v>330</v>
      </c>
      <c r="C216" s="134" t="s">
        <v>66</v>
      </c>
      <c r="D216" s="134" t="s">
        <v>47</v>
      </c>
      <c r="E216" s="200" t="s">
        <v>157</v>
      </c>
      <c r="F216" s="200"/>
      <c r="G216" s="200"/>
      <c r="H216" s="201">
        <f>H217+H219</f>
        <v>0</v>
      </c>
      <c r="I216" s="201">
        <f>I217+I219</f>
        <v>0</v>
      </c>
    </row>
    <row r="217" spans="1:9" ht="67.5" hidden="1" customHeight="1" x14ac:dyDescent="0.2">
      <c r="A217" s="202" t="s">
        <v>238</v>
      </c>
      <c r="B217" s="203">
        <v>330</v>
      </c>
      <c r="C217" s="127" t="s">
        <v>66</v>
      </c>
      <c r="D217" s="127" t="s">
        <v>47</v>
      </c>
      <c r="E217" s="203" t="s">
        <v>213</v>
      </c>
      <c r="F217" s="203"/>
      <c r="G217" s="203"/>
      <c r="H217" s="204">
        <f>H218</f>
        <v>0</v>
      </c>
      <c r="I217" s="204">
        <f>I218</f>
        <v>0</v>
      </c>
    </row>
    <row r="218" spans="1:9" ht="29.25" hidden="1" customHeight="1" x14ac:dyDescent="0.2">
      <c r="A218" s="205" t="s">
        <v>150</v>
      </c>
      <c r="B218" s="206">
        <v>330</v>
      </c>
      <c r="C218" s="131" t="s">
        <v>66</v>
      </c>
      <c r="D218" s="131" t="s">
        <v>47</v>
      </c>
      <c r="E218" s="206" t="s">
        <v>213</v>
      </c>
      <c r="F218" s="207">
        <v>200</v>
      </c>
      <c r="G218" s="206"/>
      <c r="H218" s="208">
        <v>0</v>
      </c>
      <c r="I218" s="208">
        <v>0</v>
      </c>
    </row>
    <row r="219" spans="1:9" ht="69.75" hidden="1" customHeight="1" x14ac:dyDescent="0.2">
      <c r="A219" s="245" t="s">
        <v>356</v>
      </c>
      <c r="B219" s="246">
        <v>330</v>
      </c>
      <c r="C219" s="247" t="s">
        <v>66</v>
      </c>
      <c r="D219" s="247" t="s">
        <v>47</v>
      </c>
      <c r="E219" s="248" t="s">
        <v>357</v>
      </c>
      <c r="F219" s="246"/>
      <c r="G219" s="249"/>
      <c r="H219" s="250">
        <f>H220</f>
        <v>0</v>
      </c>
      <c r="I219" s="250">
        <f>I220</f>
        <v>0</v>
      </c>
    </row>
    <row r="220" spans="1:9" ht="29.25" hidden="1" customHeight="1" x14ac:dyDescent="0.2">
      <c r="A220" s="251" t="s">
        <v>150</v>
      </c>
      <c r="B220" s="252">
        <v>330</v>
      </c>
      <c r="C220" s="253" t="s">
        <v>66</v>
      </c>
      <c r="D220" s="253" t="s">
        <v>47</v>
      </c>
      <c r="E220" s="254" t="s">
        <v>357</v>
      </c>
      <c r="F220" s="252">
        <v>200</v>
      </c>
      <c r="G220" s="255"/>
      <c r="H220" s="256">
        <v>0</v>
      </c>
      <c r="I220" s="256">
        <v>0</v>
      </c>
    </row>
    <row r="222" spans="1:9" ht="36" hidden="1" customHeight="1" x14ac:dyDescent="0.2"/>
    <row r="223" spans="1:9" hidden="1" x14ac:dyDescent="0.2"/>
    <row r="224" spans="1:9" hidden="1" x14ac:dyDescent="0.2"/>
    <row r="225" hidden="1" x14ac:dyDescent="0.2"/>
    <row r="226" hidden="1" x14ac:dyDescent="0.2"/>
    <row r="227" hidden="1" x14ac:dyDescent="0.2"/>
  </sheetData>
  <mergeCells count="88">
    <mergeCell ref="E1:I1"/>
    <mergeCell ref="E3:I3"/>
    <mergeCell ref="A5:I5"/>
    <mergeCell ref="H7:I7"/>
    <mergeCell ref="C2:I2"/>
    <mergeCell ref="F96:G96"/>
    <mergeCell ref="F102:G102"/>
    <mergeCell ref="F103:G103"/>
    <mergeCell ref="F164:G164"/>
    <mergeCell ref="F78:G78"/>
    <mergeCell ref="F79:G79"/>
    <mergeCell ref="F80:G80"/>
    <mergeCell ref="F81:G81"/>
    <mergeCell ref="F89:G89"/>
    <mergeCell ref="F91:G91"/>
    <mergeCell ref="F93:G93"/>
    <mergeCell ref="F95:G95"/>
    <mergeCell ref="F84:G84"/>
    <mergeCell ref="F98:G98"/>
    <mergeCell ref="F100:G100"/>
    <mergeCell ref="F128:G128"/>
    <mergeCell ref="F114:G114"/>
    <mergeCell ref="F163:G163"/>
    <mergeCell ref="F129:G129"/>
    <mergeCell ref="F126:G126"/>
    <mergeCell ref="F127:G127"/>
    <mergeCell ref="F159:G159"/>
    <mergeCell ref="F160:G160"/>
    <mergeCell ref="F134:G134"/>
    <mergeCell ref="F162:G162"/>
    <mergeCell ref="F161:G161"/>
    <mergeCell ref="F144:G144"/>
    <mergeCell ref="F149:G149"/>
    <mergeCell ref="F132:G132"/>
    <mergeCell ref="F138:G138"/>
    <mergeCell ref="F142:G142"/>
    <mergeCell ref="F203:G203"/>
    <mergeCell ref="F181:G181"/>
    <mergeCell ref="F182:G182"/>
    <mergeCell ref="F183:G183"/>
    <mergeCell ref="F191:G191"/>
    <mergeCell ref="F192:G192"/>
    <mergeCell ref="F187:G187"/>
    <mergeCell ref="F201:G201"/>
    <mergeCell ref="F184:G184"/>
    <mergeCell ref="F200:G200"/>
    <mergeCell ref="F185:G185"/>
    <mergeCell ref="F188:G188"/>
    <mergeCell ref="F202:G202"/>
    <mergeCell ref="F199:G199"/>
    <mergeCell ref="F198:G198"/>
    <mergeCell ref="F194:G194"/>
    <mergeCell ref="F197:G197"/>
    <mergeCell ref="F195:G195"/>
    <mergeCell ref="F148:G148"/>
    <mergeCell ref="F176:G176"/>
    <mergeCell ref="F175:G175"/>
    <mergeCell ref="F83:G83"/>
    <mergeCell ref="F87:G87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38:G38"/>
    <mergeCell ref="F39:G39"/>
    <mergeCell ref="F41:G41"/>
    <mergeCell ref="F40:G40"/>
    <mergeCell ref="F10:G10"/>
    <mergeCell ref="F9:G9"/>
    <mergeCell ref="F6:G6"/>
    <mergeCell ref="F7:G8"/>
    <mergeCell ref="A7:A8"/>
    <mergeCell ref="C7:C8"/>
    <mergeCell ref="D7:D8"/>
    <mergeCell ref="E7:E8"/>
    <mergeCell ref="B7:B8"/>
  </mergeCells>
  <phoneticPr fontId="0" type="noConversion"/>
  <pageMargins left="1.1811023622047245" right="0" top="0.78740157480314965" bottom="0.39370078740157483" header="0.51181102362204722" footer="0.51181102362204722"/>
  <pageSetup paperSize="9" scale="69" fitToHeight="6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110" zoomScaleNormal="110" zoomScaleSheetLayoutView="125" workbookViewId="0">
      <selection activeCell="A3" sqref="A3:F3"/>
    </sheetView>
  </sheetViews>
  <sheetFormatPr defaultRowHeight="11.25" x14ac:dyDescent="0.2"/>
  <cols>
    <col min="1" max="1" width="75.5703125" style="345" customWidth="1"/>
    <col min="2" max="2" width="5.42578125" style="345" hidden="1" customWidth="1"/>
    <col min="3" max="3" width="7.28515625" style="346" customWidth="1"/>
    <col min="4" max="4" width="7.42578125" style="346" customWidth="1"/>
    <col min="5" max="5" width="12.140625" style="347" customWidth="1"/>
    <col min="6" max="6" width="12.42578125" style="339" customWidth="1"/>
    <col min="7" max="7" width="9.140625" style="339"/>
    <col min="8" max="8" width="9" style="339" customWidth="1"/>
    <col min="9" max="16384" width="9.140625" style="339"/>
  </cols>
  <sheetData>
    <row r="1" spans="1:8" s="313" customFormat="1" ht="13.35" customHeight="1" x14ac:dyDescent="0.2">
      <c r="A1" s="312"/>
      <c r="B1" s="312"/>
      <c r="C1" s="413" t="s">
        <v>361</v>
      </c>
      <c r="D1" s="413"/>
      <c r="E1" s="413"/>
      <c r="F1" s="374"/>
    </row>
    <row r="2" spans="1:8" s="313" customFormat="1" ht="12.75" customHeight="1" x14ac:dyDescent="0.2">
      <c r="A2" s="414" t="s">
        <v>425</v>
      </c>
      <c r="B2" s="415"/>
      <c r="C2" s="415"/>
      <c r="D2" s="415"/>
      <c r="E2" s="415"/>
      <c r="F2" s="374"/>
    </row>
    <row r="3" spans="1:8" s="314" customFormat="1" ht="15" customHeight="1" x14ac:dyDescent="0.2">
      <c r="A3" s="413" t="s">
        <v>433</v>
      </c>
      <c r="B3" s="413"/>
      <c r="C3" s="413"/>
      <c r="D3" s="413"/>
      <c r="E3" s="413"/>
      <c r="F3" s="374"/>
    </row>
    <row r="4" spans="1:8" s="316" customFormat="1" ht="35.25" customHeight="1" x14ac:dyDescent="0.2">
      <c r="A4" s="411" t="s">
        <v>426</v>
      </c>
      <c r="B4" s="411"/>
      <c r="C4" s="411"/>
      <c r="D4" s="411"/>
      <c r="E4" s="411"/>
      <c r="F4" s="412"/>
      <c r="G4" s="315"/>
      <c r="H4" s="315"/>
    </row>
    <row r="5" spans="1:8" s="316" customFormat="1" ht="15" customHeight="1" x14ac:dyDescent="0.3">
      <c r="A5" s="317"/>
      <c r="B5" s="317"/>
      <c r="C5" s="317"/>
      <c r="D5" s="317"/>
      <c r="E5" s="317"/>
      <c r="F5" s="315"/>
      <c r="G5" s="315"/>
      <c r="H5" s="315"/>
    </row>
    <row r="6" spans="1:8" s="321" customFormat="1" x14ac:dyDescent="0.2">
      <c r="A6" s="318"/>
      <c r="B6" s="318"/>
      <c r="C6" s="319"/>
      <c r="D6" s="319"/>
      <c r="F6" s="320" t="s">
        <v>392</v>
      </c>
    </row>
    <row r="7" spans="1:8" s="321" customFormat="1" ht="63" customHeight="1" x14ac:dyDescent="0.2">
      <c r="A7" s="322" t="s">
        <v>28</v>
      </c>
      <c r="B7" s="322" t="s">
        <v>402</v>
      </c>
      <c r="C7" s="323" t="s">
        <v>30</v>
      </c>
      <c r="D7" s="323" t="s">
        <v>403</v>
      </c>
      <c r="E7" s="324" t="s">
        <v>431</v>
      </c>
      <c r="F7" s="322" t="s">
        <v>394</v>
      </c>
    </row>
    <row r="8" spans="1:8" s="321" customFormat="1" ht="12.75" x14ac:dyDescent="0.2">
      <c r="A8" s="325" t="s">
        <v>404</v>
      </c>
      <c r="B8" s="326"/>
      <c r="C8" s="327"/>
      <c r="D8" s="327"/>
      <c r="E8" s="349">
        <f>E9+E17+E19+E23+E31+E40+E44</f>
        <v>26229.8</v>
      </c>
      <c r="F8" s="349">
        <f>F9+F17+F19+F23+F31+F40+F44</f>
        <v>21583.7</v>
      </c>
      <c r="H8" s="329"/>
    </row>
    <row r="9" spans="1:8" s="333" customFormat="1" ht="12.75" x14ac:dyDescent="0.2">
      <c r="A9" s="330" t="s">
        <v>405</v>
      </c>
      <c r="B9" s="331">
        <v>590</v>
      </c>
      <c r="C9" s="332" t="s">
        <v>37</v>
      </c>
      <c r="D9" s="332"/>
      <c r="E9" s="349">
        <f>SUM(E10:E16)</f>
        <v>16053.099999999999</v>
      </c>
      <c r="F9" s="349">
        <f>SUM(F10:F16)</f>
        <v>14593.4</v>
      </c>
    </row>
    <row r="10" spans="1:8" s="321" customFormat="1" ht="12.75" customHeight="1" x14ac:dyDescent="0.2">
      <c r="A10" s="325" t="s">
        <v>406</v>
      </c>
      <c r="B10" s="334">
        <v>590</v>
      </c>
      <c r="C10" s="335" t="s">
        <v>37</v>
      </c>
      <c r="D10" s="335" t="s">
        <v>40</v>
      </c>
      <c r="E10" s="350">
        <f>SUM('расходы 2'!H13)</f>
        <v>2857.16</v>
      </c>
      <c r="F10" s="350">
        <f>SUM('расходы 2'!I13)</f>
        <v>2504.6999999999998</v>
      </c>
    </row>
    <row r="11" spans="1:8" s="321" customFormat="1" ht="27.75" hidden="1" customHeight="1" x14ac:dyDescent="0.2">
      <c r="A11" s="325" t="s">
        <v>144</v>
      </c>
      <c r="B11" s="334">
        <v>590</v>
      </c>
      <c r="C11" s="335" t="s">
        <v>37</v>
      </c>
      <c r="D11" s="335" t="s">
        <v>63</v>
      </c>
      <c r="E11" s="350">
        <f>'[1]Расходы (прил.2)'!G15</f>
        <v>0</v>
      </c>
      <c r="F11" s="350"/>
    </row>
    <row r="12" spans="1:8" s="321" customFormat="1" ht="36.75" customHeight="1" x14ac:dyDescent="0.2">
      <c r="A12" s="325" t="s">
        <v>407</v>
      </c>
      <c r="B12" s="334">
        <v>590</v>
      </c>
      <c r="C12" s="335" t="s">
        <v>37</v>
      </c>
      <c r="D12" s="335" t="s">
        <v>44</v>
      </c>
      <c r="E12" s="350">
        <f>SUM('расходы 2'!H27)</f>
        <v>12532.14</v>
      </c>
      <c r="F12" s="350">
        <f>SUM('расходы 2'!I27)</f>
        <v>11534.1</v>
      </c>
      <c r="G12" s="337"/>
    </row>
    <row r="13" spans="1:8" s="321" customFormat="1" ht="26.25" customHeight="1" x14ac:dyDescent="0.2">
      <c r="A13" s="325" t="s">
        <v>408</v>
      </c>
      <c r="B13" s="334">
        <v>590</v>
      </c>
      <c r="C13" s="335" t="s">
        <v>37</v>
      </c>
      <c r="D13" s="335" t="s">
        <v>47</v>
      </c>
      <c r="E13" s="350">
        <f>SUM('расходы 2'!H38)</f>
        <v>483.4</v>
      </c>
      <c r="F13" s="350">
        <f>SUM('расходы 2'!I38)</f>
        <v>483.4</v>
      </c>
    </row>
    <row r="14" spans="1:8" s="321" customFormat="1" ht="13.5" hidden="1" customHeight="1" x14ac:dyDescent="0.2">
      <c r="A14" s="325" t="s">
        <v>50</v>
      </c>
      <c r="B14" s="334"/>
      <c r="C14" s="335" t="s">
        <v>37</v>
      </c>
      <c r="D14" s="335" t="s">
        <v>51</v>
      </c>
      <c r="E14" s="350">
        <v>0</v>
      </c>
      <c r="F14" s="350"/>
    </row>
    <row r="15" spans="1:8" s="321" customFormat="1" ht="12.75" x14ac:dyDescent="0.2">
      <c r="A15" s="325" t="s">
        <v>409</v>
      </c>
      <c r="B15" s="334">
        <v>590</v>
      </c>
      <c r="C15" s="335" t="s">
        <v>37</v>
      </c>
      <c r="D15" s="335" t="s">
        <v>410</v>
      </c>
      <c r="E15" s="350">
        <f>SUM('расходы 2'!H46)</f>
        <v>100</v>
      </c>
      <c r="F15" s="350">
        <f>SUM('расходы 2'!I46)</f>
        <v>0</v>
      </c>
    </row>
    <row r="16" spans="1:8" s="321" customFormat="1" ht="12.75" x14ac:dyDescent="0.2">
      <c r="A16" s="325" t="s">
        <v>58</v>
      </c>
      <c r="B16" s="334">
        <v>590</v>
      </c>
      <c r="C16" s="335" t="s">
        <v>37</v>
      </c>
      <c r="D16" s="335" t="s">
        <v>59</v>
      </c>
      <c r="E16" s="350">
        <f>SUM('расходы 2'!H50)</f>
        <v>80.400000000000006</v>
      </c>
      <c r="F16" s="350">
        <f>SUM('расходы 2'!I50)</f>
        <v>71.2</v>
      </c>
    </row>
    <row r="17" spans="1:6" s="333" customFormat="1" ht="12.95" customHeight="1" x14ac:dyDescent="0.2">
      <c r="A17" s="330" t="s">
        <v>411</v>
      </c>
      <c r="B17" s="331">
        <v>590</v>
      </c>
      <c r="C17" s="332" t="s">
        <v>40</v>
      </c>
      <c r="D17" s="332"/>
      <c r="E17" s="349">
        <f>SUM(E18)</f>
        <v>61.3</v>
      </c>
      <c r="F17" s="349">
        <f>SUM(F18)</f>
        <v>52.3</v>
      </c>
    </row>
    <row r="18" spans="1:6" s="321" customFormat="1" ht="12.95" customHeight="1" x14ac:dyDescent="0.2">
      <c r="A18" s="325" t="s">
        <v>62</v>
      </c>
      <c r="B18" s="334">
        <v>590</v>
      </c>
      <c r="C18" s="335" t="s">
        <v>40</v>
      </c>
      <c r="D18" s="335" t="s">
        <v>63</v>
      </c>
      <c r="E18" s="350">
        <f>SUM('расходы 2'!H79)</f>
        <v>61.3</v>
      </c>
      <c r="F18" s="350">
        <f>SUM('расходы 2'!I79)</f>
        <v>52.3</v>
      </c>
    </row>
    <row r="19" spans="1:6" s="333" customFormat="1" ht="12" customHeight="1" x14ac:dyDescent="0.2">
      <c r="A19" s="330" t="s">
        <v>412</v>
      </c>
      <c r="B19" s="331">
        <v>590</v>
      </c>
      <c r="C19" s="332" t="s">
        <v>63</v>
      </c>
      <c r="D19" s="332"/>
      <c r="E19" s="349">
        <f>SUM(E20:E22)</f>
        <v>1695.7</v>
      </c>
      <c r="F19" s="349">
        <f>SUM(F20:F22)</f>
        <v>1334.8</v>
      </c>
    </row>
    <row r="20" spans="1:6" s="321" customFormat="1" ht="12" customHeight="1" x14ac:dyDescent="0.2">
      <c r="A20" s="325" t="s">
        <v>346</v>
      </c>
      <c r="B20" s="334">
        <v>590</v>
      </c>
      <c r="C20" s="335" t="s">
        <v>63</v>
      </c>
      <c r="D20" s="335" t="s">
        <v>65</v>
      </c>
      <c r="E20" s="350">
        <f>SUM('расходы 2'!H85)</f>
        <v>1594.1</v>
      </c>
      <c r="F20" s="350">
        <f>SUM('расходы 2'!I85)</f>
        <v>1312.8</v>
      </c>
    </row>
    <row r="21" spans="1:6" s="321" customFormat="1" ht="25.5" x14ac:dyDescent="0.2">
      <c r="A21" s="325" t="s">
        <v>347</v>
      </c>
      <c r="B21" s="334">
        <v>590</v>
      </c>
      <c r="C21" s="335" t="s">
        <v>63</v>
      </c>
      <c r="D21" s="335" t="s">
        <v>66</v>
      </c>
      <c r="E21" s="350">
        <f>SUM('расходы 2'!H96)</f>
        <v>90.4</v>
      </c>
      <c r="F21" s="350">
        <f>SUM('расходы 2'!I96)</f>
        <v>22</v>
      </c>
    </row>
    <row r="22" spans="1:6" s="321" customFormat="1" ht="25.5" customHeight="1" x14ac:dyDescent="0.2">
      <c r="A22" s="325" t="s">
        <v>348</v>
      </c>
      <c r="B22" s="334"/>
      <c r="C22" s="335" t="s">
        <v>63</v>
      </c>
      <c r="D22" s="335" t="s">
        <v>338</v>
      </c>
      <c r="E22" s="350">
        <f>SUM('расходы 2'!H110)</f>
        <v>11.2</v>
      </c>
      <c r="F22" s="350">
        <f>SUM('расходы 2'!I110)</f>
        <v>0</v>
      </c>
    </row>
    <row r="23" spans="1:6" s="333" customFormat="1" ht="12.75" x14ac:dyDescent="0.2">
      <c r="A23" s="330" t="s">
        <v>413</v>
      </c>
      <c r="B23" s="331">
        <v>590</v>
      </c>
      <c r="C23" s="332" t="s">
        <v>44</v>
      </c>
      <c r="D23" s="332"/>
      <c r="E23" s="349">
        <f>SUM(E25:E27)</f>
        <v>94.2</v>
      </c>
      <c r="F23" s="349">
        <f>SUM(F25:F27)</f>
        <v>34.200000000000003</v>
      </c>
    </row>
    <row r="24" spans="1:6" s="333" customFormat="1" ht="12.75" hidden="1" x14ac:dyDescent="0.2">
      <c r="A24" s="325" t="s">
        <v>414</v>
      </c>
      <c r="B24" s="331"/>
      <c r="C24" s="335" t="s">
        <v>44</v>
      </c>
      <c r="D24" s="335" t="s">
        <v>68</v>
      </c>
      <c r="E24" s="350"/>
      <c r="F24" s="349"/>
    </row>
    <row r="25" spans="1:6" s="321" customFormat="1" ht="12.75" x14ac:dyDescent="0.2">
      <c r="A25" s="325" t="s">
        <v>415</v>
      </c>
      <c r="B25" s="334">
        <v>590</v>
      </c>
      <c r="C25" s="335" t="s">
        <v>44</v>
      </c>
      <c r="D25" s="335" t="s">
        <v>367</v>
      </c>
      <c r="E25" s="350">
        <f>SUM('расходы 2'!H116)</f>
        <v>34.200000000000003</v>
      </c>
      <c r="F25" s="350">
        <f>SUM('расходы 2'!I116)</f>
        <v>34.200000000000003</v>
      </c>
    </row>
    <row r="26" spans="1:6" s="321" customFormat="1" ht="12.75" hidden="1" x14ac:dyDescent="0.2">
      <c r="A26" s="325" t="s">
        <v>416</v>
      </c>
      <c r="B26" s="334">
        <v>590</v>
      </c>
      <c r="C26" s="335" t="s">
        <v>44</v>
      </c>
      <c r="D26" s="335" t="s">
        <v>65</v>
      </c>
      <c r="E26" s="350"/>
      <c r="F26" s="350"/>
    </row>
    <row r="27" spans="1:6" ht="12.75" x14ac:dyDescent="0.2">
      <c r="A27" s="338" t="s">
        <v>244</v>
      </c>
      <c r="B27" s="334">
        <v>590</v>
      </c>
      <c r="C27" s="335" t="s">
        <v>44</v>
      </c>
      <c r="D27" s="335" t="s">
        <v>245</v>
      </c>
      <c r="E27" s="350">
        <f>SUM('расходы 2'!H121)</f>
        <v>60</v>
      </c>
      <c r="F27" s="351">
        <f>SUM('расходы 2'!I121)</f>
        <v>0</v>
      </c>
    </row>
    <row r="28" spans="1:6" ht="50.25" hidden="1" customHeight="1" x14ac:dyDescent="0.2">
      <c r="A28" s="325" t="s">
        <v>417</v>
      </c>
      <c r="B28" s="334">
        <v>590</v>
      </c>
      <c r="C28" s="335" t="s">
        <v>44</v>
      </c>
      <c r="D28" s="335" t="s">
        <v>245</v>
      </c>
      <c r="E28" s="350"/>
      <c r="F28" s="351"/>
    </row>
    <row r="29" spans="1:6" ht="51" hidden="1" customHeight="1" x14ac:dyDescent="0.2">
      <c r="A29" s="325" t="s">
        <v>418</v>
      </c>
      <c r="B29" s="334">
        <v>590</v>
      </c>
      <c r="C29" s="335" t="s">
        <v>44</v>
      </c>
      <c r="D29" s="335" t="s">
        <v>245</v>
      </c>
      <c r="E29" s="350"/>
      <c r="F29" s="351"/>
    </row>
    <row r="30" spans="1:6" ht="12.75" hidden="1" x14ac:dyDescent="0.2">
      <c r="A30" s="325" t="s">
        <v>45</v>
      </c>
      <c r="B30" s="334">
        <v>590</v>
      </c>
      <c r="C30" s="335" t="s">
        <v>44</v>
      </c>
      <c r="D30" s="335" t="s">
        <v>245</v>
      </c>
      <c r="E30" s="350"/>
      <c r="F30" s="351"/>
    </row>
    <row r="31" spans="1:6" s="333" customFormat="1" ht="12.75" customHeight="1" x14ac:dyDescent="0.2">
      <c r="A31" s="330" t="s">
        <v>67</v>
      </c>
      <c r="B31" s="331">
        <v>590</v>
      </c>
      <c r="C31" s="332" t="s">
        <v>68</v>
      </c>
      <c r="D31" s="332"/>
      <c r="E31" s="349">
        <f>SUM(E32:E39)</f>
        <v>6342.4000000000005</v>
      </c>
      <c r="F31" s="349">
        <f>SUM(F32:F39)</f>
        <v>3602.6</v>
      </c>
    </row>
    <row r="32" spans="1:6" s="333" customFormat="1" ht="12.75" x14ac:dyDescent="0.2">
      <c r="A32" s="325" t="s">
        <v>69</v>
      </c>
      <c r="B32" s="334">
        <v>590</v>
      </c>
      <c r="C32" s="335" t="s">
        <v>68</v>
      </c>
      <c r="D32" s="335" t="s">
        <v>37</v>
      </c>
      <c r="E32" s="350">
        <f>SUM('расходы 2'!H127)</f>
        <v>108.3</v>
      </c>
      <c r="F32" s="350">
        <f>SUM('расходы 2'!I127)</f>
        <v>108.3</v>
      </c>
    </row>
    <row r="33" spans="1:6" s="333" customFormat="1" ht="12.75" x14ac:dyDescent="0.2">
      <c r="A33" s="325" t="s">
        <v>70</v>
      </c>
      <c r="B33" s="334">
        <v>590</v>
      </c>
      <c r="C33" s="335" t="s">
        <v>68</v>
      </c>
      <c r="D33" s="335" t="s">
        <v>40</v>
      </c>
      <c r="E33" s="350">
        <f>SUM('расходы 2'!H138)</f>
        <v>4887.6000000000004</v>
      </c>
      <c r="F33" s="350">
        <f>SUM('расходы 2'!I138)</f>
        <v>2280.6999999999998</v>
      </c>
    </row>
    <row r="34" spans="1:6" s="333" customFormat="1" ht="38.25" hidden="1" x14ac:dyDescent="0.2">
      <c r="A34" s="325" t="s">
        <v>419</v>
      </c>
      <c r="B34" s="334">
        <v>590</v>
      </c>
      <c r="C34" s="335" t="s">
        <v>68</v>
      </c>
      <c r="D34" s="335" t="s">
        <v>40</v>
      </c>
      <c r="E34" s="350">
        <f>E35</f>
        <v>0</v>
      </c>
      <c r="F34" s="349"/>
    </row>
    <row r="35" spans="1:6" s="333" customFormat="1" ht="12.75" hidden="1" x14ac:dyDescent="0.2">
      <c r="A35" s="325" t="s">
        <v>420</v>
      </c>
      <c r="B35" s="334">
        <v>590</v>
      </c>
      <c r="C35" s="335" t="s">
        <v>68</v>
      </c>
      <c r="D35" s="335" t="s">
        <v>40</v>
      </c>
      <c r="E35" s="350">
        <f>E36</f>
        <v>0</v>
      </c>
      <c r="F35" s="349"/>
    </row>
    <row r="36" spans="1:6" s="333" customFormat="1" ht="38.25" hidden="1" x14ac:dyDescent="0.2">
      <c r="A36" s="325" t="s">
        <v>421</v>
      </c>
      <c r="B36" s="334">
        <v>590</v>
      </c>
      <c r="C36" s="335" t="s">
        <v>68</v>
      </c>
      <c r="D36" s="335" t="s">
        <v>40</v>
      </c>
      <c r="E36" s="350">
        <f>E37</f>
        <v>0</v>
      </c>
      <c r="F36" s="349"/>
    </row>
    <row r="37" spans="1:6" s="333" customFormat="1" ht="12.75" hidden="1" x14ac:dyDescent="0.2">
      <c r="A37" s="325" t="s">
        <v>150</v>
      </c>
      <c r="B37" s="334">
        <v>590</v>
      </c>
      <c r="C37" s="335" t="s">
        <v>68</v>
      </c>
      <c r="D37" s="335" t="s">
        <v>40</v>
      </c>
      <c r="E37" s="350"/>
      <c r="F37" s="349"/>
    </row>
    <row r="38" spans="1:6" s="321" customFormat="1" ht="12.75" x14ac:dyDescent="0.2">
      <c r="A38" s="325" t="s">
        <v>71</v>
      </c>
      <c r="B38" s="334">
        <v>590</v>
      </c>
      <c r="C38" s="335" t="s">
        <v>68</v>
      </c>
      <c r="D38" s="335" t="s">
        <v>63</v>
      </c>
      <c r="E38" s="350">
        <f>SUM('расходы 2'!H149)</f>
        <v>1296</v>
      </c>
      <c r="F38" s="350">
        <f>SUM('расходы 2'!I149)</f>
        <v>1213.5999999999999</v>
      </c>
    </row>
    <row r="39" spans="1:6" s="321" customFormat="1" ht="12.75" x14ac:dyDescent="0.2">
      <c r="A39" s="325" t="s">
        <v>265</v>
      </c>
      <c r="B39" s="334"/>
      <c r="C39" s="335" t="s">
        <v>68</v>
      </c>
      <c r="D39" s="335" t="s">
        <v>68</v>
      </c>
      <c r="E39" s="350">
        <f>SUM('расходы 2'!H165)</f>
        <v>50.5</v>
      </c>
      <c r="F39" s="350">
        <f>SUM('расходы 2'!I165)</f>
        <v>0</v>
      </c>
    </row>
    <row r="40" spans="1:6" s="333" customFormat="1" ht="12.75" x14ac:dyDescent="0.2">
      <c r="A40" s="330" t="s">
        <v>73</v>
      </c>
      <c r="B40" s="331">
        <v>590</v>
      </c>
      <c r="C40" s="332" t="s">
        <v>66</v>
      </c>
      <c r="D40" s="332"/>
      <c r="E40" s="349">
        <f>SUM(E41:E42)</f>
        <v>1983.1</v>
      </c>
      <c r="F40" s="349">
        <f>SUM(F41:F42)</f>
        <v>1966.4</v>
      </c>
    </row>
    <row r="41" spans="1:6" s="321" customFormat="1" ht="12" customHeight="1" x14ac:dyDescent="0.2">
      <c r="A41" s="325" t="s">
        <v>74</v>
      </c>
      <c r="B41" s="334">
        <v>590</v>
      </c>
      <c r="C41" s="335" t="s">
        <v>66</v>
      </c>
      <c r="D41" s="335" t="s">
        <v>37</v>
      </c>
      <c r="E41" s="350">
        <f>SUM('расходы 2'!H176)</f>
        <v>1947.1</v>
      </c>
      <c r="F41" s="350">
        <f>SUM('расходы 2'!I176)</f>
        <v>1947</v>
      </c>
    </row>
    <row r="42" spans="1:6" s="321" customFormat="1" ht="12" customHeight="1" x14ac:dyDescent="0.2">
      <c r="A42" s="325" t="s">
        <v>76</v>
      </c>
      <c r="B42" s="334">
        <v>590</v>
      </c>
      <c r="C42" s="335" t="s">
        <v>66</v>
      </c>
      <c r="D42" s="335" t="s">
        <v>63</v>
      </c>
      <c r="E42" s="350">
        <f>SUM('расходы 2'!H211)</f>
        <v>36</v>
      </c>
      <c r="F42" s="350">
        <f>SUM('расходы 2'!I211)</f>
        <v>19.399999999999999</v>
      </c>
    </row>
    <row r="43" spans="1:6" s="321" customFormat="1" ht="13.5" hidden="1" customHeight="1" x14ac:dyDescent="0.2">
      <c r="A43" s="325" t="s">
        <v>241</v>
      </c>
      <c r="B43" s="334"/>
      <c r="C43" s="335" t="s">
        <v>66</v>
      </c>
      <c r="D43" s="335" t="s">
        <v>47</v>
      </c>
      <c r="E43" s="336">
        <v>0</v>
      </c>
      <c r="F43" s="348"/>
    </row>
    <row r="44" spans="1:6" s="321" customFormat="1" ht="12.75" hidden="1" x14ac:dyDescent="0.2">
      <c r="A44" s="330" t="s">
        <v>422</v>
      </c>
      <c r="B44" s="331">
        <v>590</v>
      </c>
      <c r="C44" s="332" t="s">
        <v>410</v>
      </c>
      <c r="D44" s="332"/>
      <c r="E44" s="328">
        <f>'[1]Расходы (прил.2)'!G227</f>
        <v>0</v>
      </c>
      <c r="F44" s="329"/>
    </row>
    <row r="45" spans="1:6" s="321" customFormat="1" ht="12.75" hidden="1" x14ac:dyDescent="0.2">
      <c r="A45" s="325" t="s">
        <v>423</v>
      </c>
      <c r="B45" s="334">
        <v>590</v>
      </c>
      <c r="C45" s="335" t="s">
        <v>410</v>
      </c>
      <c r="D45" s="335" t="s">
        <v>37</v>
      </c>
      <c r="E45" s="336">
        <f>'[1]Расходы (прил.2)'!G228</f>
        <v>0</v>
      </c>
    </row>
    <row r="46" spans="1:6" s="340" customFormat="1" ht="12.75" customHeight="1" x14ac:dyDescent="0.2">
      <c r="C46" s="341"/>
      <c r="D46" s="341"/>
      <c r="E46" s="342"/>
    </row>
    <row r="47" spans="1:6" s="340" customFormat="1" ht="12.75" x14ac:dyDescent="0.2">
      <c r="C47" s="341"/>
      <c r="D47" s="341"/>
      <c r="E47" s="343"/>
    </row>
    <row r="48" spans="1:6" s="340" customFormat="1" ht="12.75" x14ac:dyDescent="0.2">
      <c r="C48" s="341"/>
      <c r="D48" s="341"/>
      <c r="E48" s="344"/>
    </row>
  </sheetData>
  <mergeCells count="4">
    <mergeCell ref="A4:F4"/>
    <mergeCell ref="C1:F1"/>
    <mergeCell ref="A2:F2"/>
    <mergeCell ref="A3:F3"/>
  </mergeCells>
  <pageMargins left="0.75" right="0.54" top="0.22" bottom="0.2" header="0.17" footer="0.16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tabSelected="1" zoomScale="110" zoomScaleNormal="110" zoomScaleSheetLayoutView="125" workbookViewId="0">
      <selection activeCell="I19" sqref="I19"/>
    </sheetView>
  </sheetViews>
  <sheetFormatPr defaultRowHeight="12.75" x14ac:dyDescent="0.2"/>
  <cols>
    <col min="1" max="1" width="64.7109375" style="2" customWidth="1"/>
    <col min="2" max="2" width="30.140625" style="2" customWidth="1"/>
    <col min="3" max="4" width="21.42578125" style="2" customWidth="1"/>
    <col min="5" max="16384" width="9.140625" style="2"/>
  </cols>
  <sheetData>
    <row r="1" spans="1:4" x14ac:dyDescent="0.2">
      <c r="A1" s="52"/>
      <c r="B1" s="416" t="s">
        <v>424</v>
      </c>
      <c r="C1" s="406"/>
      <c r="D1" s="406"/>
    </row>
    <row r="2" spans="1:4" ht="15.75" customHeight="1" x14ac:dyDescent="0.25">
      <c r="A2" s="417" t="s">
        <v>395</v>
      </c>
      <c r="B2" s="370"/>
      <c r="C2" s="370"/>
      <c r="D2" s="406"/>
    </row>
    <row r="3" spans="1:4" ht="14.25" customHeight="1" x14ac:dyDescent="0.25">
      <c r="A3" s="311"/>
      <c r="B3" s="417" t="s">
        <v>432</v>
      </c>
      <c r="C3" s="417"/>
      <c r="D3" s="406"/>
    </row>
    <row r="4" spans="1:4" ht="14.25" customHeight="1" x14ac:dyDescent="0.25">
      <c r="A4" s="311"/>
      <c r="B4" s="354"/>
      <c r="C4" s="354"/>
      <c r="D4" s="352"/>
    </row>
    <row r="5" spans="1:4" ht="29.25" customHeight="1" x14ac:dyDescent="0.2">
      <c r="A5" s="418" t="s">
        <v>430</v>
      </c>
      <c r="B5" s="418"/>
      <c r="C5" s="418"/>
      <c r="D5" s="408"/>
    </row>
    <row r="6" spans="1:4" ht="15" x14ac:dyDescent="0.25">
      <c r="A6" s="3"/>
    </row>
    <row r="7" spans="1:4" ht="15" x14ac:dyDescent="0.25">
      <c r="A7" s="4"/>
      <c r="D7" s="52" t="s">
        <v>392</v>
      </c>
    </row>
    <row r="8" spans="1:4" ht="65.25" customHeight="1" x14ac:dyDescent="0.2">
      <c r="A8" s="355" t="s">
        <v>28</v>
      </c>
      <c r="B8" s="356" t="s">
        <v>178</v>
      </c>
      <c r="C8" s="357" t="s">
        <v>431</v>
      </c>
      <c r="D8" s="357" t="s">
        <v>394</v>
      </c>
    </row>
    <row r="9" spans="1:4" ht="15" x14ac:dyDescent="0.25">
      <c r="A9" s="358">
        <v>1</v>
      </c>
      <c r="B9" s="358">
        <v>2</v>
      </c>
      <c r="C9" s="355">
        <v>3</v>
      </c>
      <c r="D9" s="355">
        <v>3</v>
      </c>
    </row>
    <row r="10" spans="1:4" ht="15" customHeight="1" x14ac:dyDescent="0.2">
      <c r="A10" s="359" t="s">
        <v>201</v>
      </c>
      <c r="B10" s="360" t="s">
        <v>102</v>
      </c>
      <c r="C10" s="361">
        <f>C11</f>
        <v>60.399999999997817</v>
      </c>
      <c r="D10" s="361">
        <f>D11</f>
        <v>-130.79999999999927</v>
      </c>
    </row>
    <row r="11" spans="1:4" ht="32.25" customHeight="1" x14ac:dyDescent="0.2">
      <c r="A11" s="362" t="s">
        <v>177</v>
      </c>
      <c r="B11" s="360" t="s">
        <v>109</v>
      </c>
      <c r="C11" s="361">
        <f>C12+C16</f>
        <v>60.399999999997817</v>
      </c>
      <c r="D11" s="361">
        <f>D12+D16</f>
        <v>-130.79999999999927</v>
      </c>
    </row>
    <row r="12" spans="1:4" ht="15.75" x14ac:dyDescent="0.25">
      <c r="A12" s="363" t="s">
        <v>103</v>
      </c>
      <c r="B12" s="364" t="s">
        <v>110</v>
      </c>
      <c r="C12" s="365">
        <f t="shared" ref="C12:D14" si="0">C13</f>
        <v>-26169.4</v>
      </c>
      <c r="D12" s="365">
        <f t="shared" si="0"/>
        <v>-21714.5</v>
      </c>
    </row>
    <row r="13" spans="1:4" ht="15.75" x14ac:dyDescent="0.25">
      <c r="A13" s="363" t="s">
        <v>104</v>
      </c>
      <c r="B13" s="366" t="s">
        <v>111</v>
      </c>
      <c r="C13" s="365">
        <f t="shared" si="0"/>
        <v>-26169.4</v>
      </c>
      <c r="D13" s="365">
        <f t="shared" si="0"/>
        <v>-21714.5</v>
      </c>
    </row>
    <row r="14" spans="1:4" ht="15.75" x14ac:dyDescent="0.25">
      <c r="A14" s="363" t="s">
        <v>105</v>
      </c>
      <c r="B14" s="366" t="s">
        <v>112</v>
      </c>
      <c r="C14" s="365">
        <f t="shared" si="0"/>
        <v>-26169.4</v>
      </c>
      <c r="D14" s="365">
        <f t="shared" si="0"/>
        <v>-21714.5</v>
      </c>
    </row>
    <row r="15" spans="1:4" ht="31.5" x14ac:dyDescent="0.25">
      <c r="A15" s="363" t="s">
        <v>180</v>
      </c>
      <c r="B15" s="366" t="s">
        <v>113</v>
      </c>
      <c r="C15" s="365">
        <f>-'доходы 1'!C124</f>
        <v>-26169.4</v>
      </c>
      <c r="D15" s="365">
        <f>-SUM('доходы 1'!E124)</f>
        <v>-21714.5</v>
      </c>
    </row>
    <row r="16" spans="1:4" ht="18" customHeight="1" x14ac:dyDescent="0.25">
      <c r="A16" s="363" t="s">
        <v>106</v>
      </c>
      <c r="B16" s="366" t="s">
        <v>114</v>
      </c>
      <c r="C16" s="365">
        <f t="shared" ref="C16:D18" si="1">C17</f>
        <v>26229.8</v>
      </c>
      <c r="D16" s="365">
        <f t="shared" si="1"/>
        <v>21583.7</v>
      </c>
    </row>
    <row r="17" spans="1:4" ht="15.75" customHeight="1" x14ac:dyDescent="0.25">
      <c r="A17" s="363" t="s">
        <v>107</v>
      </c>
      <c r="B17" s="366" t="s">
        <v>115</v>
      </c>
      <c r="C17" s="365">
        <f t="shared" si="1"/>
        <v>26229.8</v>
      </c>
      <c r="D17" s="365">
        <f t="shared" si="1"/>
        <v>21583.7</v>
      </c>
    </row>
    <row r="18" spans="1:4" ht="18" customHeight="1" x14ac:dyDescent="0.25">
      <c r="A18" s="363" t="s">
        <v>108</v>
      </c>
      <c r="B18" s="366" t="s">
        <v>116</v>
      </c>
      <c r="C18" s="365">
        <f t="shared" si="1"/>
        <v>26229.8</v>
      </c>
      <c r="D18" s="365">
        <f t="shared" si="1"/>
        <v>21583.7</v>
      </c>
    </row>
    <row r="19" spans="1:4" ht="33" customHeight="1" x14ac:dyDescent="0.25">
      <c r="A19" s="363" t="s">
        <v>179</v>
      </c>
      <c r="B19" s="366" t="s">
        <v>117</v>
      </c>
      <c r="C19" s="365">
        <f>'расходы 2'!H10</f>
        <v>26229.8</v>
      </c>
      <c r="D19" s="365">
        <f>SUM('расходы 2'!I10)</f>
        <v>21583.7</v>
      </c>
    </row>
  </sheetData>
  <mergeCells count="4">
    <mergeCell ref="B1:D1"/>
    <mergeCell ref="A2:D2"/>
    <mergeCell ref="B3:D3"/>
    <mergeCell ref="A5:D5"/>
  </mergeCells>
  <phoneticPr fontId="2" type="noConversion"/>
  <pageMargins left="1.1811023622047245" right="0" top="0.78740157480314965" bottom="0.39370078740157483" header="0.51181102362204722" footer="0.51181102362204722"/>
  <pageSetup paperSize="9" scale="6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 1</vt:lpstr>
      <vt:lpstr>расходы 2</vt:lpstr>
      <vt:lpstr>расходы 3</vt:lpstr>
      <vt:lpstr>источники 4</vt:lpstr>
      <vt:lpstr>'доходы 1'!Область_печати</vt:lpstr>
      <vt:lpstr>'расходы 2'!Область_печати</vt:lpstr>
      <vt:lpstr>'расходы 3'!Область_печати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2022-05-26T09:04:08Z</cp:lastPrinted>
  <dcterms:created xsi:type="dcterms:W3CDTF">2014-02-24T11:06:22Z</dcterms:created>
  <dcterms:modified xsi:type="dcterms:W3CDTF">2022-06-03T09:27:19Z</dcterms:modified>
</cp:coreProperties>
</file>