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195" windowHeight="8415" tabRatio="682" activeTab="3"/>
  </bookViews>
  <sheets>
    <sheet name="приложение 1" sheetId="1" r:id="rId1"/>
    <sheet name="приложение 2" sheetId="3" r:id="rId2"/>
    <sheet name="приложение 3" sheetId="4" r:id="rId3"/>
    <sheet name="приложение 5" sheetId="2" r:id="rId4"/>
  </sheets>
  <definedNames>
    <definedName name="_xlnm.Print_Area" localSheetId="3">'приложение 5'!$A$1:$H$191</definedName>
  </definedNames>
  <calcPr calcId="145621"/>
</workbook>
</file>

<file path=xl/calcChain.xml><?xml version="1.0" encoding="utf-8"?>
<calcChain xmlns="http://schemas.openxmlformats.org/spreadsheetml/2006/main">
  <c r="H132" i="2" l="1"/>
  <c r="H139" i="2"/>
  <c r="C109" i="1"/>
  <c r="C108" i="1" s="1"/>
  <c r="H96" i="2" l="1"/>
  <c r="H36" i="2"/>
  <c r="C41" i="1"/>
  <c r="C40" i="1" s="1"/>
  <c r="C36" i="1"/>
  <c r="C33" i="1"/>
  <c r="C31" i="1"/>
  <c r="C23" i="1"/>
  <c r="C17" i="1"/>
  <c r="H112" i="2"/>
  <c r="H116" i="2" l="1"/>
  <c r="H38" i="2"/>
  <c r="H75" i="2" l="1"/>
  <c r="H73" i="2"/>
  <c r="H156" i="2"/>
  <c r="C107" i="1"/>
  <c r="C87" i="1"/>
  <c r="C90" i="1"/>
  <c r="H115" i="2" l="1"/>
  <c r="H114" i="2" s="1"/>
  <c r="C44" i="1"/>
  <c r="C43" i="1" s="1"/>
  <c r="C16" i="1"/>
  <c r="H17" i="2" l="1"/>
  <c r="H37" i="2"/>
  <c r="H135" i="2"/>
  <c r="H134" i="2" s="1"/>
  <c r="H108" i="2"/>
  <c r="H110" i="2"/>
  <c r="H107" i="2" l="1"/>
  <c r="H62" i="2"/>
  <c r="H61" i="2" s="1"/>
  <c r="H60" i="2" s="1"/>
  <c r="H59" i="2" s="1"/>
  <c r="H45" i="2"/>
  <c r="H33" i="2"/>
  <c r="H24" i="2"/>
  <c r="C89" i="1"/>
  <c r="C68" i="1"/>
  <c r="C69" i="1"/>
  <c r="C81" i="1"/>
  <c r="C80" i="1" s="1"/>
  <c r="C53" i="1"/>
  <c r="C114" i="1"/>
  <c r="H80" i="2"/>
  <c r="H68" i="2"/>
  <c r="C20" i="1"/>
  <c r="C24" i="1"/>
  <c r="H100" i="2"/>
  <c r="C113" i="1" l="1"/>
  <c r="C112" i="1" s="1"/>
  <c r="H32" i="2"/>
  <c r="H31" i="2" s="1"/>
  <c r="H30" i="2" s="1"/>
  <c r="H29" i="2" s="1"/>
  <c r="H99" i="2" l="1"/>
  <c r="H98" i="2" s="1"/>
  <c r="H97" i="2" s="1"/>
  <c r="H182" i="2" l="1"/>
  <c r="H181" i="2" s="1"/>
  <c r="H180" i="2" s="1"/>
  <c r="H71" i="2"/>
  <c r="H67" i="2" s="1"/>
  <c r="H91" i="2" l="1"/>
  <c r="H87" i="2"/>
  <c r="C38" i="1"/>
  <c r="C37" i="1" s="1"/>
  <c r="C102" i="1"/>
  <c r="H35" i="2"/>
  <c r="H34" i="2" s="1"/>
  <c r="H28" i="2" s="1"/>
  <c r="H190" i="2" l="1"/>
  <c r="H188" i="2"/>
  <c r="H184" i="2"/>
  <c r="H183" i="2" s="1"/>
  <c r="H179" i="2" s="1"/>
  <c r="H177" i="2"/>
  <c r="H176" i="2" s="1"/>
  <c r="H175" i="2" s="1"/>
  <c r="H174" i="2" s="1"/>
  <c r="H172" i="2"/>
  <c r="H171" i="2" s="1"/>
  <c r="H169" i="2"/>
  <c r="H166" i="2"/>
  <c r="H162" i="2"/>
  <c r="H161" i="2" s="1"/>
  <c r="H158" i="2"/>
  <c r="H157" i="2" s="1"/>
  <c r="H155" i="2"/>
  <c r="H154" i="2" s="1"/>
  <c r="H153" i="2" s="1"/>
  <c r="H152" i="2" s="1"/>
  <c r="H151" i="2" s="1"/>
  <c r="H143" i="2"/>
  <c r="H142" i="2" s="1"/>
  <c r="H141" i="2" s="1"/>
  <c r="H140" i="2" s="1"/>
  <c r="H138" i="2"/>
  <c r="H136" i="2"/>
  <c r="H129" i="2"/>
  <c r="H127" i="2"/>
  <c r="H131" i="2" l="1"/>
  <c r="H126" i="2"/>
  <c r="H125" i="2" s="1"/>
  <c r="H124" i="2" s="1"/>
  <c r="H165" i="2"/>
  <c r="H164" i="2" s="1"/>
  <c r="H160" i="2" s="1"/>
  <c r="H187" i="2"/>
  <c r="H186" i="2" s="1"/>
  <c r="H121" i="2"/>
  <c r="H120" i="2" s="1"/>
  <c r="H119" i="2" s="1"/>
  <c r="H118" i="2" s="1"/>
  <c r="H117" i="2" s="1"/>
  <c r="H95" i="2"/>
  <c r="H123" i="2" l="1"/>
  <c r="H150" i="2"/>
  <c r="H94" i="2"/>
  <c r="H93" i="2" s="1"/>
  <c r="H89" i="2"/>
  <c r="H79" i="2"/>
  <c r="H78" i="2" s="1"/>
  <c r="H77" i="2" s="1"/>
  <c r="H86" i="2" l="1"/>
  <c r="H84" i="2" s="1"/>
  <c r="H83" i="2" s="1"/>
  <c r="H85" i="2" l="1"/>
  <c r="H65" i="2"/>
  <c r="H64" i="2" s="1"/>
  <c r="H57" i="2"/>
  <c r="H56" i="2" s="1"/>
  <c r="H55" i="2" s="1"/>
  <c r="H54" i="2" l="1"/>
  <c r="H51" i="2" s="1"/>
  <c r="H49" i="2" l="1"/>
  <c r="H48" i="2" s="1"/>
  <c r="H47" i="2" s="1"/>
  <c r="H44" i="2" l="1"/>
  <c r="H43" i="2" s="1"/>
  <c r="H41" i="2"/>
  <c r="H40" i="2" s="1"/>
  <c r="H39" i="2" s="1"/>
  <c r="H23" i="2" l="1"/>
  <c r="H21" i="2"/>
  <c r="H20" i="2" s="1"/>
  <c r="H19" i="2" l="1"/>
  <c r="H18" i="2" s="1"/>
  <c r="H16" i="2"/>
  <c r="H15" i="2" s="1"/>
  <c r="H14" i="2" s="1"/>
  <c r="H13" i="2" l="1"/>
  <c r="C105" i="1"/>
  <c r="C101" i="1"/>
  <c r="C99" i="1"/>
  <c r="C98" i="1" s="1"/>
  <c r="C95" i="1"/>
  <c r="C94" i="1" s="1"/>
  <c r="C84" i="1"/>
  <c r="C88" i="1" l="1"/>
  <c r="C83" i="1"/>
  <c r="C79" i="1" s="1"/>
  <c r="C78" i="1" s="1"/>
  <c r="C77" i="1" s="1"/>
  <c r="C74" i="1"/>
  <c r="C73" i="1" s="1"/>
  <c r="C72" i="1" s="1"/>
  <c r="C63" i="1"/>
  <c r="C60" i="1"/>
  <c r="C59" i="1" s="1"/>
  <c r="C67" i="1" l="1"/>
  <c r="C66" i="1" s="1"/>
  <c r="C65" i="1" s="1"/>
  <c r="C58" i="1"/>
  <c r="C56" i="1"/>
  <c r="C55" i="1" s="1"/>
  <c r="C54" i="1" s="1"/>
  <c r="C52" i="1"/>
  <c r="C51" i="1" s="1"/>
  <c r="C49" i="1" l="1"/>
  <c r="C48" i="1" s="1"/>
  <c r="C47" i="1" s="1"/>
  <c r="C46" i="1" s="1"/>
  <c r="C35" i="1" l="1"/>
  <c r="C34" i="1" s="1"/>
  <c r="C32" i="1"/>
  <c r="C30" i="1"/>
  <c r="C27" i="1"/>
  <c r="C22" i="1"/>
  <c r="C19" i="1" s="1"/>
  <c r="C14" i="1"/>
  <c r="C29" i="1" l="1"/>
  <c r="C26" i="1" s="1"/>
  <c r="C13" i="1" l="1"/>
  <c r="C116" i="1" s="1"/>
  <c r="C17" i="3" s="1"/>
  <c r="C16" i="3" s="1"/>
  <c r="C15" i="3" s="1"/>
  <c r="C14" i="3" s="1"/>
  <c r="H106" i="2"/>
  <c r="H105" i="2" s="1"/>
  <c r="H104" i="2" s="1"/>
  <c r="H103" i="2" s="1"/>
  <c r="H12" i="2" s="1"/>
  <c r="H11" i="2" s="1"/>
  <c r="C21" i="3" s="1"/>
  <c r="C20" i="3" s="1"/>
  <c r="C19" i="3" s="1"/>
  <c r="C18" i="3" s="1"/>
  <c r="C13" i="3" l="1"/>
  <c r="C12" i="3" s="1"/>
</calcChain>
</file>

<file path=xl/sharedStrings.xml><?xml version="1.0" encoding="utf-8"?>
<sst xmlns="http://schemas.openxmlformats.org/spreadsheetml/2006/main" count="992" uniqueCount="426">
  <si>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</si>
  <si>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</si>
  <si>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</si>
  <si>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</si>
  <si>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</si>
  <si>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</si>
  <si>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</si>
  <si>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</si>
  <si>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</si>
  <si>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</si>
  <si>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</si>
  <si>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</si>
  <si>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</si>
  <si>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</si>
  <si>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</si>
  <si>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</si>
  <si>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</si>
  <si>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</si>
  <si>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</si>
  <si>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</si>
  <si>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</si>
  <si>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</si>
  <si>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</si>
  <si>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</si>
  <si>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</si>
  <si>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</si>
  <si>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</si>
  <si>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</si>
  <si>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</si>
  <si>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</si>
  <si>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</si>
  <si>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</si>
  <si>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</si>
  <si>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</si>
  <si>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</si>
  <si>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</si>
  <si>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</si>
  <si>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</si>
  <si>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</si>
  <si>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</si>
  <si>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</si>
  <si>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</si>
  <si>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</si>
  <si>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</si>
  <si>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</si>
  <si>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</si>
  <si>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</si>
  <si>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</si>
  <si>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</si>
  <si>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</si>
  <si>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</si>
  <si>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</si>
  <si>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</si>
  <si>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</si>
  <si>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</si>
  <si>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</si>
  <si>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</si>
  <si>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</si>
  <si>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</si>
  <si>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</si>
  <si>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</si>
  <si>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</si>
  <si>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</si>
  <si>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</si>
  <si>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</si>
  <si>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</si>
  <si>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</si>
  <si>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</si>
  <si>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</si>
  <si>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</si>
  <si>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09</t>
  </si>
  <si>
    <t>Обеспечение пожарной безопасности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</si>
  <si>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</si>
  <si>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</si>
  <si>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</si>
  <si>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</si>
  <si>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</si>
  <si>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</si>
  <si>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</si>
  <si>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</si>
  <si>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</si>
  <si>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</si>
  <si>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</si>
  <si>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</si>
  <si>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</si>
  <si>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</si>
  <si>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</si>
  <si>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</si>
  <si>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</si>
  <si>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</si>
  <si>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</si>
  <si>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</si>
  <si>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</si>
  <si>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</si>
  <si>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</si>
  <si>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</si>
  <si>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</si>
  <si>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</si>
  <si>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</si>
  <si>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</si>
  <si>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</si>
  <si>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</si>
  <si>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</si>
  <si>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</si>
  <si>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</si>
  <si>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</si>
  <si>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</si>
  <si>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</si>
  <si>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</si>
  <si>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</si>
  <si>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</si>
  <si>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</si>
  <si>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</si>
  <si>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</si>
  <si>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</si>
  <si>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</si>
  <si>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</si>
  <si>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</si>
  <si>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</si>
  <si>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</si>
  <si>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</si>
  <si>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</si>
  <si>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</si>
  <si>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</si>
  <si>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</si>
  <si>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</si>
  <si>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</si>
  <si>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</si>
  <si>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</si>
  <si>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</si>
  <si>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</si>
  <si>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</si>
  <si>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</si>
  <si>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</si>
  <si>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</si>
  <si>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</si>
  <si>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</si>
  <si>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</si>
  <si>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</si>
  <si>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</si>
  <si>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</si>
  <si>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</si>
  <si>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</si>
  <si>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</si>
  <si>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</si>
  <si>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</si>
  <si>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</si>
  <si>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</si>
  <si>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</si>
  <si>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</si>
  <si>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</si>
  <si>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</si>
  <si>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</si>
  <si>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</si>
  <si>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</si>
  <si>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</si>
  <si>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</si>
  <si>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</si>
  <si>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</si>
  <si>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</si>
  <si>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</si>
  <si>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</si>
  <si>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</si>
  <si>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</si>
  <si>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</si>
  <si>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</si>
  <si>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</si>
  <si>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</si>
  <si>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</si>
  <si>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</si>
  <si>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</si>
  <si>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</si>
  <si>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</si>
  <si>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</si>
  <si>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</si>
  <si>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</si>
  <si>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</si>
  <si>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</si>
  <si>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</si>
  <si>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</si>
  <si>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</si>
  <si>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</si>
  <si>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</si>
  <si>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</si>
  <si>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</si>
  <si>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</si>
  <si>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</si>
  <si>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</si>
  <si>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</si>
  <si>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</si>
  <si>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</si>
  <si>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</si>
  <si>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</si>
  <si>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на содержание снегоходных трасс</t>
  </si>
  <si>
    <t>32.0.00.00000</t>
  </si>
  <si>
    <t>32.5.00.00000</t>
  </si>
  <si>
    <t>32.5.00.89250</t>
  </si>
  <si>
    <t>Благоустройство территорий поселения</t>
  </si>
  <si>
    <t>32.6.00.00000</t>
  </si>
  <si>
    <t>32.6.00.89260</t>
  </si>
  <si>
    <t>31.0.00.00000</t>
  </si>
  <si>
    <t>31.6.00.00000</t>
  </si>
  <si>
    <t>31.6.00.89400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</si>
  <si>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</si>
  <si>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</si>
  <si>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</si>
  <si>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</si>
  <si>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</si>
  <si>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</si>
  <si>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</si>
  <si>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</si>
  <si>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</si>
  <si>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</si>
  <si>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</si>
  <si>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</si>
  <si>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</si>
  <si>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</si>
  <si>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</si>
  <si>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подпрограммы 2 "Развитие транспортной инфраструктуры муниципального района "Заполярный район", в том числе:</t>
  </si>
  <si>
    <t>Предоставление иных межбюджетных трансфертов муниципальным образованиям на обозначение и содержание снегоходных маршрутов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</si>
  <si>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</si>
  <si>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</si>
  <si>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</si>
  <si>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</si>
  <si>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</si>
  <si>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32.2.00.00000</t>
  </si>
  <si>
    <t>32.2.00.89220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</si>
  <si>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</si>
  <si>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</si>
  <si>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98.0.00.89610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</si>
  <si>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</si>
  <si>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</si>
  <si>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</si>
  <si>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</si>
  <si>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</si>
  <si>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Муниципальная программа "Комплексное развитие  муниципального района "Заполярный район" на 2017-2022 годы"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</si>
  <si>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</si>
  <si>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</si>
  <si>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Муниципальная программа "Безопасность на территории муниципального района "Заполярный район" на 2019-2023 годы"</t>
  </si>
  <si>
    <t>Иные межбюджетные трансферты в рамках МП "Безопасность на территории муниципального района "Заполярный район" на 2019-2023 годы", в том числе: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</si>
  <si>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</si>
  <si>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</si>
  <si>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</si>
  <si>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</si>
  <si>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</si>
  <si>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</si>
  <si>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</si>
  <si>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</si>
  <si>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</si>
  <si>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</si>
  <si>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</si>
  <si>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</si>
  <si>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</si>
  <si>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</si>
  <si>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</si>
  <si>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</si>
  <si>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</si>
  <si>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</si>
  <si>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</si>
  <si>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</si>
  <si>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Подпрограмма 2 "Развитие транспортной инфраструктуры муниципального района "Заполярный район" </t>
  </si>
  <si>
    <t>Иные межбюджетные трансферты в рамках МП "Безопасность на территории муниципального района "Заполярный район" на 2019-2023 годы"</t>
  </si>
  <si>
    <t>Муниципальная программа "Безопасность на территории муниципального района "Заполярный район" на 2019-2023 годы</t>
  </si>
  <si>
    <t>98.0.00.S9530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</si>
  <si>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</si>
  <si>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</si>
  <si>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</si>
  <si>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</si>
  <si>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</si>
  <si>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Доходы местного бюджета на 2019 год</t>
  </si>
  <si>
    <t>Источники финансирования  дефицита местного бюджета на 2019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</si>
  <si>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2019 год 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</si>
  <si>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</si>
  <si>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</si>
  <si>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 xml:space="preserve">Подпрограмма 6 "Развитие коммунальной инфраструктуры  муниципального района "Заполярный район" </t>
  </si>
  <si>
    <t>Иные межбюджетные трансферты в рамках подпрограммы 6 "Развитие коммунальной инфраструктуры муниципального района "Заполярный район", в том числе:</t>
  </si>
  <si>
    <t xml:space="preserve">Подпрограмма 5 "Развитие социальной инфраструктуры и создание комфортных условий проживания на территории муниципального района "Заполярный район" </t>
  </si>
  <si>
    <t>НАЦИОНАЛЬНАЯ ЭКОНОМИКА</t>
  </si>
  <si>
    <t>Другие вопросы в области национальной экономики</t>
  </si>
  <si>
    <t>12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</si>
  <si>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2019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</si>
  <si>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2019 год"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</si>
  <si>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</si>
  <si>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</si>
  <si>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</si>
  <si>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</si>
  <si>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</si>
  <si>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</si>
  <si>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</si>
  <si>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</si>
  <si>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</si>
  <si>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</si>
  <si>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</si>
  <si>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</si>
  <si>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</si>
  <si>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</si>
  <si>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</si>
  <si>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</si>
  <si>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</si>
  <si>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</si>
  <si>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Расходы на оплату коммунальных услуг и приобретение твердого топлива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</si>
  <si>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</si>
  <si>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</si>
  <si>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</si>
  <si>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 xml:space="preserve">Мероприятия в рамках муниципальной программы "Старшее поколение на 2019 год" </t>
  </si>
  <si>
    <t xml:space="preserve">Муниципальная программа "Старшее поколение на 2019 год" 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</si>
  <si>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</si>
  <si>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</si>
  <si>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</si>
  <si>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</si>
  <si>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</si>
  <si>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</si>
  <si>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</si>
  <si>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</si>
  <si>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</si>
  <si>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</si>
  <si>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</si>
  <si>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</si>
  <si>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</si>
  <si>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</si>
  <si>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</si>
  <si>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</si>
  <si>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</si>
  <si>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</si>
  <si>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</si>
  <si>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</si>
  <si>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</si>
  <si>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</si>
  <si>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Муниципальная программа "Безопасность на территории муниципального района "Заполярный район" на 2019-2023 годы", в том числе:</t>
  </si>
  <si>
    <t>Подпрограмма 2 "Развитие транспортной инфраструктуры муниципального района "Заполярный район"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</si>
  <si>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</si>
  <si>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</si>
  <si>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</si>
  <si>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</si>
  <si>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</si>
  <si>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</si>
  <si>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</si>
  <si>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</si>
  <si>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Иные межбюджетные трансферты в рамках подпрограммы 2  "Развитие транспортной инфраструктуры муниципального района "Заполярный район",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</si>
  <si>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</si>
  <si>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</si>
  <si>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</si>
  <si>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</si>
  <si>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</si>
  <si>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</si>
  <si>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</si>
  <si>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</si>
  <si>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</si>
  <si>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</si>
  <si>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</si>
  <si>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</si>
  <si>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</si>
  <si>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</si>
  <si>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</si>
  <si>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</si>
  <si>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</si>
  <si>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</si>
  <si>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Прочие доходы от компенсации затрат бюджетов сельских поселений</t>
  </si>
  <si>
    <t>Прочие безвозмездные поступления в бюджеты сельских поселений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</si>
  <si>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</si>
  <si>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ремонт многоквартирного жилого дома № 4 по ул. Озерная в д. Андег МО "Андегский сельсовет" Ненецкого автономного округа</t>
  </si>
  <si>
    <t>ПРОЧИЕ БЕЗВОЗМЕЗДНЫЕ ПОСТУПЛЕНИЯ</t>
  </si>
  <si>
    <t>330 2 07 00000 00 0000 150</t>
  </si>
  <si>
    <t>330 2 07 05000 10 0000 150</t>
  </si>
  <si>
    <t>330 2 07 05030 10 0000 150</t>
  </si>
  <si>
    <t>Приобретение праздничной атрибутики для оформления поселений НАО за счет средств ООО "Лукойл-Коми"</t>
  </si>
  <si>
    <t>98.0.00.91300</t>
  </si>
  <si>
    <t>Реализация проекта "Развитие спорта на селе" за счет средств ООО "Лукойл-Коми"</t>
  </si>
  <si>
    <t>Софинансирование за счет средств местного бюджета на реализацию проекта "Развитие спорта на селе"</t>
  </si>
  <si>
    <t>ДОХОДЫ ОТ ОКАЗАНИЯ ПЛАТНЫХ УСЛУГ И КОМПЕНСАЦИИ ЗАТРАТ ГОСУДАРСТВА</t>
  </si>
  <si>
    <t>Доходы от компенсации затрат государства</t>
  </si>
  <si>
    <t>000 1 13 00000 00 0000 130</t>
  </si>
  <si>
    <t>000 1 13 02000 00 0000 130</t>
  </si>
  <si>
    <t>330 1 13 02995 10 0000 130</t>
  </si>
  <si>
    <t>Реализация проекта "Развитие спорта на селе"за счет средств ООО "Лукойл-Коми"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</si>
  <si>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</si>
  <si>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Обустройство мест массового отдыха, в том числе:</t>
  </si>
  <si>
    <t>Прочие безвозмездные поступления в бюджеты сельских поселений, в том числе:</t>
  </si>
  <si>
    <t>Ремонт многоквартирного жилого № 4 по ул. Озерная в д. Андег МО "Андегский сельсовет" НАО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</si>
  <si>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</si>
  <si>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2 19 60010 10 0000 150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</si>
  <si>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</si>
  <si>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2 18 60010 10 0000 150</t>
  </si>
  <si>
    <t>Перечисления из бюджетов поселений (в бюджеты поселений) для осуществления возврата(зачета) излишне уплаченных или излишне взысканных сумм налога,сборов и иных платежей, а также сумм процентов за несвоевременное осуществление такого возврата и процентов,начисленных на излишне взысканные суммы</t>
  </si>
  <si>
    <t>2 08 05000 10 0000 150</t>
  </si>
  <si>
    <t>2 07 05030 10 0000 150</t>
  </si>
  <si>
    <t>2 02 49999 10 0000 150</t>
  </si>
  <si>
    <t>Межбюджетные трансферты, передаваемые бюджетам сельских поселений из бюджетов муницпальных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</si>
  <si>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</si>
  <si>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2 02 35118 10 0000 150</t>
  </si>
  <si>
    <t>2 02 30024 10 0000 150</t>
  </si>
  <si>
    <t>2 02 29999 10 0000 150</t>
  </si>
  <si>
    <t>2 02 19999 10 0000 150</t>
  </si>
  <si>
    <t>2 02 15001 10 0000 150</t>
  </si>
  <si>
    <t>Прочие неналоговые доходы бюджетов сельских поселений</t>
  </si>
  <si>
    <t>1 17 05050 10 0000 180</t>
  </si>
  <si>
    <t>Невыясненные поступления, зачисляемые в бюджеты сельских поселений</t>
  </si>
  <si>
    <t>1 17 01050 10 0000 180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</si>
  <si>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</si>
  <si>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1 16 33050 10 0000 140</t>
  </si>
  <si>
    <t>1 13 02995 10 0000 130</t>
  </si>
  <si>
    <t>1 11 09045 10 0000 120</t>
  </si>
  <si>
    <t>1 08 04020 01 0000 110</t>
  </si>
  <si>
    <t>1 06 06043 10 0000 110</t>
  </si>
  <si>
    <t>1 06 06033 10 0000 110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</si>
  <si>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</si>
  <si>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1 06 01030 10 0000 110</t>
  </si>
  <si>
    <t>1 05 03010 01 0000 110</t>
  </si>
  <si>
    <t>1 01 02010 01 0000 110</t>
  </si>
  <si>
    <t>доходов местного бюджета</t>
  </si>
  <si>
    <t>главного администратора доходов</t>
  </si>
  <si>
    <t>Наименование кодов бюджетной классификации Российской Федерации</t>
  </si>
  <si>
    <t>Перечень главных администраторов доходов местного бюджета на 2019 год</t>
  </si>
  <si>
    <t xml:space="preserve">Приложение № 3 (Приложение № 3)                                                                                                                                            к решению Совета депутатов МО "Андегский сельсовет" НАО                                                                              </t>
  </si>
  <si>
    <t>Управление Федеральной налоговой службы по Архангельской области и Ненецкому автономному округу</t>
  </si>
  <si>
    <t>1 01 02030 01 0000 110</t>
  </si>
  <si>
    <t>1 05 01011 01 0000 110</t>
  </si>
  <si>
    <t>Аппарат администрации Ненецкого автономного округа</t>
  </si>
  <si>
    <t>012</t>
  </si>
  <si>
    <t xml:space="preserve">Приложение № 4 (Приложение № 5)                                                                          к решению Совета депутатов МО "Андегский сельсовет" НАО                                                  </t>
  </si>
  <si>
    <t>012 1 16 33050 10 0000 140</t>
  </si>
  <si>
    <t>Закупка, товаров, работ и услуг для обеспечения государственных (муниципальных) нужд</t>
  </si>
  <si>
    <t xml:space="preserve">Приложение № 1 (Приложение № 1)                                                                                                                                                     к решению Совета депутатов МО "Андегский сельсовет" НАО                                                                                                                                                                                                                                                    от 28.12.2019  № 1                                                          </t>
  </si>
  <si>
    <t>Приложение № 2 (Приложение № 2)                                  к решению Совета депутатов МО "Андегский сельсовет" НАО                                                                                  от 28.12.2019 № 1</t>
  </si>
  <si>
    <t>от 28.12.2019  № 1</t>
  </si>
  <si>
    <t>от 28.12.2019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</si>
</sst>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</numFmts>
  <fonts count="4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20">
      <alignment horizontal="center"/>
    </xf>
  </cellStyleXfs>
  <cellXfs count="348">
    <xf numFmtId="0" fontId="0" fillId="0" borderId="0" xfId="0"/>
    <xf numFmtId="0" fontId="4" fillId="0" borderId="0" xfId="0" applyFont="1" applyAlignment="1">
      <alignment wrapText="1"/>
    </xf>
    <xf numFmtId="49" fontId="7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wrapText="1"/>
    </xf>
    <xf numFmtId="0" fontId="4" fillId="0" borderId="0" xfId="0" applyFont="1" applyAlignment="1">
      <alignment horizontal="justify"/>
    </xf>
    <xf numFmtId="0" fontId="4" fillId="0" borderId="0" xfId="0" applyFont="1" applyAlignment="1"/>
    <xf numFmtId="0" fontId="7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wrapText="1"/>
    </xf>
    <xf numFmtId="165" fontId="7" fillId="0" borderId="10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165" fontId="8" fillId="0" borderId="10" xfId="0" applyNumberFormat="1" applyFont="1" applyFill="1" applyBorder="1" applyAlignment="1">
      <alignment horizontal="center" wrapText="1"/>
    </xf>
    <xf numFmtId="49" fontId="8" fillId="0" borderId="10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wrapText="1"/>
    </xf>
    <xf numFmtId="165" fontId="10" fillId="0" borderId="10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wrapText="1"/>
    </xf>
    <xf numFmtId="0" fontId="12" fillId="0" borderId="10" xfId="0" applyFont="1" applyFill="1" applyBorder="1" applyAlignment="1">
      <alignment wrapText="1"/>
    </xf>
    <xf numFmtId="165" fontId="11" fillId="0" borderId="10" xfId="0" applyNumberFormat="1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horizontal="center" wrapText="1"/>
    </xf>
    <xf numFmtId="49" fontId="9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65" fontId="12" fillId="0" borderId="10" xfId="0" applyNumberFormat="1" applyFont="1" applyFill="1" applyBorder="1" applyAlignment="1">
      <alignment horizontal="center" wrapText="1"/>
    </xf>
    <xf numFmtId="49" fontId="12" fillId="0" borderId="10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wrapText="1"/>
    </xf>
    <xf numFmtId="165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/>
    <xf numFmtId="0" fontId="1" fillId="0" borderId="10" xfId="0" applyFont="1" applyFill="1" applyBorder="1"/>
    <xf numFmtId="49" fontId="13" fillId="0" borderId="10" xfId="0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wrapText="1"/>
    </xf>
    <xf numFmtId="49" fontId="9" fillId="0" borderId="10" xfId="0" applyNumberFormat="1" applyFont="1" applyFill="1" applyBorder="1" applyAlignment="1">
      <alignment horizontal="center" wrapText="1"/>
    </xf>
    <xf numFmtId="49" fontId="12" fillId="0" borderId="10" xfId="0" applyNumberFormat="1" applyFont="1" applyFill="1" applyBorder="1" applyAlignment="1">
      <alignment horizontal="center" wrapText="1"/>
    </xf>
    <xf numFmtId="166" fontId="7" fillId="0" borderId="10" xfId="42" applyNumberFormat="1" applyFont="1" applyFill="1" applyBorder="1" applyAlignment="1">
      <alignment horizontal="right"/>
    </xf>
    <xf numFmtId="49" fontId="11" fillId="0" borderId="11" xfId="0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wrapText="1"/>
    </xf>
    <xf numFmtId="0" fontId="5" fillId="0" borderId="0" xfId="0" applyFont="1"/>
    <xf numFmtId="166" fontId="8" fillId="0" borderId="10" xfId="42" applyNumberFormat="1" applyFont="1" applyFill="1" applyBorder="1" applyAlignment="1">
      <alignment horizontal="right"/>
    </xf>
    <xf numFmtId="166" fontId="10" fillId="0" borderId="10" xfId="42" applyNumberFormat="1" applyFont="1" applyFill="1" applyBorder="1" applyAlignment="1">
      <alignment horizontal="right"/>
    </xf>
    <xf numFmtId="166" fontId="11" fillId="0" borderId="10" xfId="42" applyNumberFormat="1" applyFont="1" applyFill="1" applyBorder="1" applyAlignment="1">
      <alignment horizontal="right"/>
    </xf>
    <xf numFmtId="166" fontId="9" fillId="0" borderId="10" xfId="42" applyNumberFormat="1" applyFont="1" applyFill="1" applyBorder="1" applyAlignment="1">
      <alignment horizontal="right"/>
    </xf>
    <xf numFmtId="166" fontId="12" fillId="0" borderId="10" xfId="42" applyNumberFormat="1" applyFont="1" applyFill="1" applyBorder="1" applyAlignment="1">
      <alignment horizontal="right"/>
    </xf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49" fontId="15" fillId="0" borderId="10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wrapText="1"/>
    </xf>
    <xf numFmtId="49" fontId="9" fillId="0" borderId="10" xfId="0" applyNumberFormat="1" applyFont="1" applyFill="1" applyBorder="1" applyAlignment="1">
      <alignment horizontal="right" wrapText="1"/>
    </xf>
    <xf numFmtId="49" fontId="12" fillId="0" borderId="10" xfId="0" applyNumberFormat="1" applyFont="1" applyFill="1" applyBorder="1" applyAlignment="1">
      <alignment horizontal="right" wrapText="1"/>
    </xf>
    <xf numFmtId="49" fontId="14" fillId="0" borderId="10" xfId="0" applyNumberFormat="1" applyFont="1" applyFill="1" applyBorder="1" applyAlignment="1">
      <alignment horizontal="center"/>
    </xf>
    <xf numFmtId="166" fontId="7" fillId="0" borderId="10" xfId="42" applyNumberFormat="1" applyFont="1" applyBorder="1" applyAlignment="1">
      <alignment horizontal="right" vertical="center"/>
    </xf>
    <xf numFmtId="166" fontId="7" fillId="0" borderId="10" xfId="42" applyNumberFormat="1" applyFont="1" applyFill="1" applyBorder="1" applyAlignment="1">
      <alignment horizontal="right" vertical="center"/>
    </xf>
    <xf numFmtId="166" fontId="8" fillId="0" borderId="10" xfId="42" applyNumberFormat="1" applyFont="1" applyFill="1" applyBorder="1" applyAlignment="1">
      <alignment horizontal="right" vertical="center"/>
    </xf>
    <xf numFmtId="166" fontId="10" fillId="0" borderId="10" xfId="42" applyNumberFormat="1" applyFont="1" applyFill="1" applyBorder="1" applyAlignment="1">
      <alignment horizontal="right" vertical="center"/>
    </xf>
    <xf numFmtId="166" fontId="11" fillId="0" borderId="10" xfId="42" applyNumberFormat="1" applyFont="1" applyFill="1" applyBorder="1" applyAlignment="1">
      <alignment horizontal="right" vertical="center"/>
    </xf>
    <xf numFmtId="166" fontId="9" fillId="0" borderId="10" xfId="42" applyNumberFormat="1" applyFont="1" applyFill="1" applyBorder="1" applyAlignment="1">
      <alignment horizontal="right" vertical="center"/>
    </xf>
    <xf numFmtId="166" fontId="12" fillId="0" borderId="10" xfId="42" applyNumberFormat="1" applyFont="1" applyFill="1" applyBorder="1" applyAlignment="1">
      <alignment horizontal="right" vertical="center"/>
    </xf>
    <xf numFmtId="166" fontId="4" fillId="0" borderId="10" xfId="42" applyNumberFormat="1" applyFont="1" applyFill="1" applyBorder="1" applyAlignment="1">
      <alignment horizontal="right" vertical="center"/>
    </xf>
    <xf numFmtId="2" fontId="9" fillId="0" borderId="10" xfId="42" applyNumberFormat="1" applyFont="1" applyFill="1" applyBorder="1" applyAlignment="1">
      <alignment horizontal="right" vertical="center"/>
    </xf>
    <xf numFmtId="2" fontId="12" fillId="0" borderId="10" xfId="42" applyNumberFormat="1" applyFont="1" applyFill="1" applyBorder="1" applyAlignment="1">
      <alignment horizontal="right" vertical="center"/>
    </xf>
    <xf numFmtId="166" fontId="7" fillId="0" borderId="11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wrapText="1"/>
    </xf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6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6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6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166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6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6" fontId="40" fillId="24" borderId="10" xfId="42" applyNumberFormat="1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6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0" fillId="0" borderId="0" xfId="0" applyFill="1"/>
    <xf numFmtId="0" fontId="39" fillId="0" borderId="14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6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6" fontId="40" fillId="22" borderId="10" xfId="35" applyNumberFormat="1" applyFont="1" applyBorder="1" applyAlignment="1">
      <alignment horizontal="center"/>
    </xf>
    <xf numFmtId="49" fontId="7" fillId="0" borderId="10" xfId="0" applyNumberFormat="1" applyFont="1" applyFill="1" applyBorder="1" applyAlignment="1">
      <alignment wrapText="1"/>
    </xf>
    <xf numFmtId="49" fontId="11" fillId="0" borderId="10" xfId="0" applyNumberFormat="1" applyFont="1" applyFill="1" applyBorder="1" applyAlignment="1">
      <alignment horizontal="right" wrapText="1"/>
    </xf>
    <xf numFmtId="0" fontId="11" fillId="0" borderId="11" xfId="0" applyFont="1" applyFill="1" applyBorder="1" applyAlignment="1">
      <alignment wrapText="1"/>
    </xf>
    <xf numFmtId="49" fontId="11" fillId="0" borderId="11" xfId="0" applyNumberFormat="1" applyFont="1" applyFill="1" applyBorder="1" applyAlignment="1">
      <alignment horizontal="center" wrapText="1"/>
    </xf>
    <xf numFmtId="166" fontId="11" fillId="0" borderId="11" xfId="42" applyNumberFormat="1" applyFont="1" applyFill="1" applyBorder="1" applyAlignment="1">
      <alignment horizontal="right" vertical="center"/>
    </xf>
    <xf numFmtId="49" fontId="7" fillId="0" borderId="10" xfId="0" applyNumberFormat="1" applyFont="1" applyFill="1" applyBorder="1" applyAlignment="1">
      <alignment horizontal="center" wrapText="1"/>
    </xf>
    <xf numFmtId="49" fontId="41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4" fillId="0" borderId="10" xfId="0" applyFont="1" applyBorder="1"/>
    <xf numFmtId="0" fontId="15" fillId="0" borderId="10" xfId="0" applyFont="1" applyBorder="1"/>
    <xf numFmtId="49" fontId="15" fillId="0" borderId="10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shrinkToFit="1"/>
    </xf>
    <xf numFmtId="49" fontId="13" fillId="0" borderId="19" xfId="0" applyNumberFormat="1" applyFont="1" applyFill="1" applyBorder="1" applyAlignment="1">
      <alignment horizontal="center" vertical="center"/>
    </xf>
    <xf numFmtId="167" fontId="13" fillId="0" borderId="19" xfId="0" applyNumberFormat="1" applyFont="1" applyBorder="1" applyAlignment="1">
      <alignment horizontal="center" vertical="center"/>
    </xf>
    <xf numFmtId="0" fontId="13" fillId="0" borderId="19" xfId="0" applyFont="1" applyFill="1" applyBorder="1" applyAlignment="1">
      <alignment horizontal="right" vertical="center" wrapText="1"/>
    </xf>
    <xf numFmtId="0" fontId="4" fillId="0" borderId="10" xfId="0" applyNumberFormat="1" applyFont="1" applyBorder="1" applyAlignment="1">
      <alignment horizontal="left" wrapText="1"/>
    </xf>
    <xf numFmtId="0" fontId="13" fillId="0" borderId="10" xfId="0" applyFont="1" applyBorder="1"/>
    <xf numFmtId="49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 wrapText="1"/>
    </xf>
    <xf numFmtId="165" fontId="15" fillId="0" borderId="10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right" vertical="center"/>
    </xf>
    <xf numFmtId="165" fontId="13" fillId="0" borderId="10" xfId="0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49" fontId="9" fillId="0" borderId="11" xfId="0" applyNumberFormat="1" applyFont="1" applyFill="1" applyBorder="1" applyAlignment="1">
      <alignment horizontal="center" wrapText="1"/>
    </xf>
    <xf numFmtId="49" fontId="9" fillId="0" borderId="11" xfId="0" applyNumberFormat="1" applyFont="1" applyFill="1" applyBorder="1" applyAlignment="1">
      <alignment horizontal="center"/>
    </xf>
    <xf numFmtId="166" fontId="9" fillId="0" borderId="11" xfId="42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wrapText="1"/>
    </xf>
    <xf numFmtId="49" fontId="12" fillId="0" borderId="11" xfId="0" applyNumberFormat="1" applyFont="1" applyFill="1" applyBorder="1" applyAlignment="1">
      <alignment horizontal="center" wrapText="1"/>
    </xf>
    <xf numFmtId="49" fontId="12" fillId="0" borderId="11" xfId="0" applyNumberFormat="1" applyFont="1" applyFill="1" applyBorder="1" applyAlignment="1">
      <alignment horizontal="center"/>
    </xf>
    <xf numFmtId="166" fontId="12" fillId="0" borderId="11" xfId="42" applyNumberFormat="1" applyFont="1" applyFill="1" applyBorder="1" applyAlignment="1">
      <alignment horizontal="right" vertical="center"/>
    </xf>
    <xf numFmtId="49" fontId="8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wrapText="1"/>
    </xf>
    <xf numFmtId="0" fontId="0" fillId="0" borderId="10" xfId="0" applyFont="1" applyFill="1" applyBorder="1"/>
    <xf numFmtId="165" fontId="9" fillId="0" borderId="10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 wrapText="1"/>
    </xf>
    <xf numFmtId="166" fontId="16" fillId="0" borderId="10" xfId="42" applyNumberFormat="1" applyFont="1" applyFill="1" applyBorder="1" applyAlignment="1">
      <alignment horizontal="right" vertical="center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10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39" fillId="0" borderId="10" xfId="0" applyFont="1" applyBorder="1" applyAlignment="1">
      <alignment wrapText="1"/>
    </xf>
    <xf numFmtId="0" fontId="10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wrapText="1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49" fontId="10" fillId="0" borderId="10" xfId="0" applyNumberFormat="1" applyFont="1" applyFill="1" applyBorder="1" applyAlignment="1">
      <alignment horizontal="center"/>
    </xf>
    <xf numFmtId="0" fontId="4" fillId="0" borderId="0" xfId="36" applyFont="1" applyAlignment="1">
      <alignment horizontal="right"/>
    </xf>
    <xf numFmtId="0" fontId="10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49" fontId="43" fillId="28" borderId="20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20" xfId="44" applyNumberFormat="1" applyFont="1" applyProtection="1">
      <alignment horizontal="center"/>
    </xf>
    <xf numFmtId="165" fontId="9" fillId="0" borderId="10" xfId="42" applyNumberFormat="1" applyFont="1" applyFill="1" applyBorder="1" applyAlignment="1">
      <alignment horizontal="right" vertical="center"/>
    </xf>
    <xf numFmtId="165" fontId="12" fillId="0" borderId="10" xfId="42" applyNumberFormat="1" applyFont="1" applyFill="1" applyBorder="1" applyAlignment="1">
      <alignment horizontal="right" vertical="center"/>
    </xf>
    <xf numFmtId="165" fontId="11" fillId="0" borderId="10" xfId="42" applyNumberFormat="1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39" fillId="0" borderId="10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6" fontId="39" fillId="27" borderId="10" xfId="42" applyNumberFormat="1" applyFont="1" applyFill="1" applyBorder="1" applyAlignment="1">
      <alignment horizontal="center"/>
    </xf>
    <xf numFmtId="0" fontId="0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0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40" fillId="22" borderId="10" xfId="35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10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7" fillId="22" borderId="13" xfId="35" applyFont="1" applyBorder="1" applyAlignment="1">
      <alignment wrapText="1"/>
    </xf>
    <xf numFmtId="166" fontId="37" fillId="22" borderId="10" xfId="35" applyNumberFormat="1" applyFont="1" applyBorder="1" applyAlignment="1">
      <alignment horizontal="center"/>
    </xf>
    <xf numFmtId="0" fontId="37" fillId="22" borderId="10" xfId="35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65" fontId="0" fillId="0" borderId="0" xfId="0" applyNumberFormat="1"/>
    <xf numFmtId="165" fontId="1" fillId="0" borderId="0" xfId="0" applyNumberFormat="1" applyFont="1"/>
    <xf numFmtId="0" fontId="1" fillId="0" borderId="0" xfId="0" applyFont="1"/>
    <xf numFmtId="0" fontId="46" fillId="0" borderId="0" xfId="0" applyFont="1"/>
    <xf numFmtId="165" fontId="46" fillId="0" borderId="10" xfId="0" applyNumberFormat="1" applyFont="1" applyFill="1" applyBorder="1" applyAlignment="1">
      <alignment vertical="center" wrapText="1"/>
    </xf>
    <xf numFmtId="0" fontId="46" fillId="0" borderId="10" xfId="0" applyFont="1" applyBorder="1" applyAlignment="1">
      <alignment horizontal="center" vertical="center"/>
    </xf>
    <xf numFmtId="0" fontId="46" fillId="0" borderId="10" xfId="0" applyFont="1" applyBorder="1"/>
    <xf numFmtId="165" fontId="46" fillId="0" borderId="10" xfId="0" applyNumberFormat="1" applyFont="1" applyBorder="1" applyAlignment="1">
      <alignment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 wrapText="1"/>
    </xf>
    <xf numFmtId="0" fontId="46" fillId="0" borderId="10" xfId="0" applyFont="1" applyFill="1" applyBorder="1"/>
    <xf numFmtId="0" fontId="46" fillId="0" borderId="21" xfId="0" applyFont="1" applyBorder="1" applyAlignment="1">
      <alignment vertical="center" wrapText="1"/>
    </xf>
    <xf numFmtId="0" fontId="46" fillId="0" borderId="0" xfId="0" applyFont="1" applyAlignment="1">
      <alignment wrapText="1"/>
    </xf>
    <xf numFmtId="165" fontId="46" fillId="0" borderId="14" xfId="0" applyNumberFormat="1" applyFont="1" applyBorder="1" applyAlignment="1">
      <alignment vertical="center" wrapText="1"/>
    </xf>
    <xf numFmtId="165" fontId="46" fillId="0" borderId="22" xfId="0" applyNumberFormat="1" applyFont="1" applyBorder="1" applyAlignment="1">
      <alignment vertical="center" wrapText="1"/>
    </xf>
    <xf numFmtId="0" fontId="46" fillId="0" borderId="23" xfId="0" applyFont="1" applyBorder="1" applyAlignment="1">
      <alignment vertical="center" wrapText="1"/>
    </xf>
    <xf numFmtId="165" fontId="47" fillId="0" borderId="22" xfId="0" applyNumberFormat="1" applyFont="1" applyBorder="1" applyAlignment="1">
      <alignment vertical="center" wrapText="1"/>
    </xf>
    <xf numFmtId="0" fontId="47" fillId="0" borderId="23" xfId="0" applyFont="1" applyBorder="1" applyAlignment="1">
      <alignment horizontal="center" vertical="center" wrapText="1"/>
    </xf>
    <xf numFmtId="165" fontId="46" fillId="0" borderId="22" xfId="0" applyNumberFormat="1" applyFont="1" applyFill="1" applyBorder="1" applyAlignment="1">
      <alignment vertical="center" wrapText="1"/>
    </xf>
    <xf numFmtId="0" fontId="46" fillId="0" borderId="0" xfId="0" applyFont="1" applyAlignment="1">
      <alignment horizontal="right"/>
    </xf>
    <xf numFmtId="0" fontId="39" fillId="0" borderId="0" xfId="0" applyFont="1" applyAlignment="1"/>
    <xf numFmtId="0" fontId="46" fillId="0" borderId="0" xfId="0" applyFont="1" applyAlignment="1"/>
    <xf numFmtId="0" fontId="48" fillId="0" borderId="0" xfId="0" applyFont="1"/>
    <xf numFmtId="0" fontId="47" fillId="0" borderId="10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left" vertical="center" wrapText="1"/>
    </xf>
    <xf numFmtId="49" fontId="47" fillId="0" borderId="23" xfId="0" applyNumberFormat="1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left" vertical="center" wrapText="1"/>
    </xf>
    <xf numFmtId="0" fontId="40" fillId="25" borderId="1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6" fontId="40" fillId="25" borderId="10" xfId="42" applyNumberFormat="1" applyFont="1" applyFill="1" applyBorder="1" applyAlignment="1">
      <alignment horizontal="center"/>
    </xf>
    <xf numFmtId="0" fontId="39" fillId="0" borderId="0" xfId="0" applyFont="1" applyAlignment="1">
      <alignment horizontal="right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46" fillId="0" borderId="0" xfId="0" applyFont="1" applyAlignment="1">
      <alignment horizontal="right" wrapText="1"/>
    </xf>
    <xf numFmtId="0" fontId="46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26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D116"/>
  <sheetViews>
    <sheetView view="pageBreakPreview" zoomScale="110" zoomScaleNormal="100" zoomScaleSheetLayoutView="110" workbookViewId="0">
      <selection activeCell="B1" sqref="B1:C6"/>
    </sheetView>
  </sheetViews>
  <sheetFormatPr defaultRowHeight="12.75" x14ac:dyDescent="0.2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 x14ac:dyDescent="0.25">
      <c r="A1" s="99"/>
      <c r="B1" s="315" t="s">
        <v>422</v>
      </c>
      <c r="C1" s="315"/>
      <c r="D1" s="1"/>
    </row>
    <row r="2" spans="1:4" x14ac:dyDescent="0.2">
      <c r="A2" s="310"/>
      <c r="B2" s="315"/>
      <c r="C2" s="315"/>
      <c r="D2" s="308"/>
    </row>
    <row r="3" spans="1:4" x14ac:dyDescent="0.2">
      <c r="A3" s="310"/>
      <c r="B3" s="315"/>
      <c r="C3" s="315"/>
      <c r="D3" s="308"/>
    </row>
    <row r="4" spans="1:4" ht="15.75" x14ac:dyDescent="0.25">
      <c r="A4" s="99"/>
      <c r="B4" s="315"/>
      <c r="C4" s="315"/>
      <c r="D4" s="1"/>
    </row>
    <row r="5" spans="1:4" ht="15.75" x14ac:dyDescent="0.25">
      <c r="A5" s="99"/>
      <c r="B5" s="315"/>
      <c r="C5" s="315"/>
      <c r="D5" s="1"/>
    </row>
    <row r="6" spans="1:4" ht="15.75" x14ac:dyDescent="0.25">
      <c r="A6" s="99"/>
      <c r="B6" s="315"/>
      <c r="C6" s="315"/>
      <c r="D6" s="1"/>
    </row>
    <row r="7" spans="1:4" ht="15.75" x14ac:dyDescent="0.25">
      <c r="A7" s="99"/>
      <c r="B7" s="313"/>
      <c r="C7" s="313"/>
      <c r="D7" s="1"/>
    </row>
    <row r="8" spans="1:4" ht="15.75" x14ac:dyDescent="0.25">
      <c r="A8" s="309" t="s">
        <v>269</v>
      </c>
      <c r="B8" s="309"/>
      <c r="C8" s="309"/>
      <c r="D8" s="1"/>
    </row>
    <row r="9" spans="1:4" ht="15.75" x14ac:dyDescent="0.25">
      <c r="A9" s="100"/>
      <c r="B9" s="100"/>
      <c r="C9" s="100" t="s">
        <v>0</v>
      </c>
      <c r="D9" s="1"/>
    </row>
    <row r="10" spans="1:4" ht="32.25" customHeight="1" x14ac:dyDescent="0.2">
      <c r="A10" s="311" t="s">
        <v>1</v>
      </c>
      <c r="B10" s="314" t="s">
        <v>2</v>
      </c>
      <c r="C10" s="311" t="s">
        <v>3</v>
      </c>
      <c r="D10" s="1"/>
    </row>
    <row r="11" spans="1:4" hidden="1" x14ac:dyDescent="0.2">
      <c r="A11" s="311"/>
      <c r="B11" s="314"/>
      <c r="C11" s="311"/>
      <c r="D11" s="1"/>
    </row>
    <row r="12" spans="1:4" hidden="1" x14ac:dyDescent="0.2">
      <c r="A12" s="311"/>
      <c r="B12" s="314"/>
      <c r="C12" s="311"/>
      <c r="D12" s="1"/>
    </row>
    <row r="13" spans="1:4" ht="15.75" x14ac:dyDescent="0.25">
      <c r="A13" s="101" t="s">
        <v>4</v>
      </c>
      <c r="B13" s="101" t="s">
        <v>5</v>
      </c>
      <c r="C13" s="102">
        <f>C14+C19+C26+C34+C37+C43+C40</f>
        <v>8545.1</v>
      </c>
      <c r="D13" s="1"/>
    </row>
    <row r="14" spans="1:4" ht="15.75" customHeight="1" x14ac:dyDescent="0.2">
      <c r="A14" s="306" t="s">
        <v>6</v>
      </c>
      <c r="B14" s="306" t="s">
        <v>7</v>
      </c>
      <c r="C14" s="312">
        <f>C16</f>
        <v>3815.1</v>
      </c>
      <c r="D14" s="307"/>
    </row>
    <row r="15" spans="1:4" ht="0.75" customHeight="1" x14ac:dyDescent="0.2">
      <c r="A15" s="306"/>
      <c r="B15" s="306"/>
      <c r="C15" s="312"/>
      <c r="D15" s="307"/>
    </row>
    <row r="16" spans="1:4" ht="22.5" customHeight="1" x14ac:dyDescent="0.25">
      <c r="A16" s="103" t="s">
        <v>8</v>
      </c>
      <c r="B16" s="104" t="s">
        <v>9</v>
      </c>
      <c r="C16" s="105">
        <f>C17+C18</f>
        <v>3815.1</v>
      </c>
      <c r="D16" s="1"/>
    </row>
    <row r="17" spans="1:4" ht="84.75" customHeight="1" x14ac:dyDescent="0.25">
      <c r="A17" s="106" t="s">
        <v>10</v>
      </c>
      <c r="B17" s="217" t="s">
        <v>130</v>
      </c>
      <c r="C17" s="108">
        <f>3612+200</f>
        <v>3812</v>
      </c>
      <c r="D17" s="1"/>
    </row>
    <row r="18" spans="1:4" ht="47.25" x14ac:dyDescent="0.25">
      <c r="A18" s="106" t="s">
        <v>347</v>
      </c>
      <c r="B18" s="217" t="s">
        <v>348</v>
      </c>
      <c r="C18" s="108">
        <v>3.1</v>
      </c>
      <c r="D18" s="261"/>
    </row>
    <row r="19" spans="1:4" ht="18.75" customHeight="1" x14ac:dyDescent="0.25">
      <c r="A19" s="109" t="s">
        <v>11</v>
      </c>
      <c r="B19" s="110" t="s">
        <v>12</v>
      </c>
      <c r="C19" s="111">
        <f>C22+C20</f>
        <v>4579.3999999999996</v>
      </c>
      <c r="D19" s="1"/>
    </row>
    <row r="20" spans="1:4" ht="31.5" x14ac:dyDescent="0.25">
      <c r="A20" s="103" t="s">
        <v>324</v>
      </c>
      <c r="B20" s="104" t="s">
        <v>320</v>
      </c>
      <c r="C20" s="270">
        <f>C21</f>
        <v>56.4</v>
      </c>
      <c r="D20" s="244"/>
    </row>
    <row r="21" spans="1:4" ht="31.5" x14ac:dyDescent="0.25">
      <c r="A21" s="106" t="s">
        <v>314</v>
      </c>
      <c r="B21" s="217" t="s">
        <v>313</v>
      </c>
      <c r="C21" s="245">
        <v>56.4</v>
      </c>
      <c r="D21" s="244"/>
    </row>
    <row r="22" spans="1:4" ht="21.75" customHeight="1" x14ac:dyDescent="0.25">
      <c r="A22" s="103" t="s">
        <v>13</v>
      </c>
      <c r="B22" s="104" t="s">
        <v>14</v>
      </c>
      <c r="C22" s="112">
        <f>C23</f>
        <v>4523</v>
      </c>
      <c r="D22" s="1"/>
    </row>
    <row r="23" spans="1:4" ht="20.25" customHeight="1" x14ac:dyDescent="0.25">
      <c r="A23" s="106" t="s">
        <v>15</v>
      </c>
      <c r="B23" s="107" t="s">
        <v>14</v>
      </c>
      <c r="C23" s="108">
        <f>2173+750+1600</f>
        <v>4523</v>
      </c>
      <c r="D23" s="1"/>
    </row>
    <row r="24" spans="1:4" ht="31.5" hidden="1" x14ac:dyDescent="0.25">
      <c r="A24" s="243" t="s">
        <v>315</v>
      </c>
      <c r="B24" s="145" t="s">
        <v>313</v>
      </c>
      <c r="C24" s="146">
        <f>C25</f>
        <v>0</v>
      </c>
      <c r="D24" s="241"/>
    </row>
    <row r="25" spans="1:4" ht="31.5" hidden="1" x14ac:dyDescent="0.25">
      <c r="A25" s="106" t="s">
        <v>314</v>
      </c>
      <c r="B25" s="242" t="s">
        <v>313</v>
      </c>
      <c r="C25" s="108"/>
      <c r="D25" s="241"/>
    </row>
    <row r="26" spans="1:4" ht="16.5" customHeight="1" x14ac:dyDescent="0.25">
      <c r="A26" s="109" t="s">
        <v>16</v>
      </c>
      <c r="B26" s="110" t="s">
        <v>145</v>
      </c>
      <c r="C26" s="111">
        <f>C27+C29</f>
        <v>61.6</v>
      </c>
      <c r="D26" s="1"/>
    </row>
    <row r="27" spans="1:4" ht="20.25" customHeight="1" x14ac:dyDescent="0.25">
      <c r="A27" s="103" t="s">
        <v>17</v>
      </c>
      <c r="B27" s="104" t="s">
        <v>18</v>
      </c>
      <c r="C27" s="105">
        <f>C28</f>
        <v>4.5999999999999996</v>
      </c>
      <c r="D27" s="1"/>
    </row>
    <row r="28" spans="1:4" ht="45.75" customHeight="1" x14ac:dyDescent="0.25">
      <c r="A28" s="106" t="s">
        <v>19</v>
      </c>
      <c r="B28" s="217" t="s">
        <v>359</v>
      </c>
      <c r="C28" s="108">
        <v>4.5999999999999996</v>
      </c>
      <c r="D28" s="1"/>
    </row>
    <row r="29" spans="1:4" ht="15.75" x14ac:dyDescent="0.25">
      <c r="A29" s="103" t="s">
        <v>20</v>
      </c>
      <c r="B29" s="104" t="s">
        <v>21</v>
      </c>
      <c r="C29" s="105">
        <f>C30+C32</f>
        <v>57</v>
      </c>
      <c r="D29" s="1"/>
    </row>
    <row r="30" spans="1:4" ht="15.75" x14ac:dyDescent="0.25">
      <c r="A30" s="103" t="s">
        <v>139</v>
      </c>
      <c r="B30" s="104" t="s">
        <v>138</v>
      </c>
      <c r="C30" s="105">
        <f>C31</f>
        <v>50</v>
      </c>
      <c r="D30" s="1"/>
    </row>
    <row r="31" spans="1:4" ht="30" customHeight="1" x14ac:dyDescent="0.25">
      <c r="A31" s="106" t="s">
        <v>131</v>
      </c>
      <c r="B31" s="113" t="s">
        <v>132</v>
      </c>
      <c r="C31" s="114">
        <f>59.7-9.7</f>
        <v>50</v>
      </c>
      <c r="D31" s="1"/>
    </row>
    <row r="32" spans="1:4" ht="15.75" customHeight="1" x14ac:dyDescent="0.25">
      <c r="A32" s="115" t="s">
        <v>135</v>
      </c>
      <c r="B32" s="104" t="s">
        <v>136</v>
      </c>
      <c r="C32" s="112">
        <f>C33</f>
        <v>7</v>
      </c>
      <c r="D32" s="1"/>
    </row>
    <row r="33" spans="1:4" ht="49.5" customHeight="1" x14ac:dyDescent="0.25">
      <c r="A33" s="106" t="s">
        <v>137</v>
      </c>
      <c r="B33" s="107" t="s">
        <v>133</v>
      </c>
      <c r="C33" s="114">
        <f>12.1-5.1</f>
        <v>7</v>
      </c>
      <c r="D33" s="1"/>
    </row>
    <row r="34" spans="1:4" ht="19.5" customHeight="1" x14ac:dyDescent="0.25">
      <c r="A34" s="109" t="s">
        <v>22</v>
      </c>
      <c r="B34" s="110" t="s">
        <v>141</v>
      </c>
      <c r="C34" s="111">
        <f>C35</f>
        <v>2</v>
      </c>
      <c r="D34" s="1"/>
    </row>
    <row r="35" spans="1:4" ht="47.25" customHeight="1" x14ac:dyDescent="0.25">
      <c r="A35" s="109" t="s">
        <v>140</v>
      </c>
      <c r="B35" s="110" t="s">
        <v>142</v>
      </c>
      <c r="C35" s="111">
        <f>C36</f>
        <v>2</v>
      </c>
      <c r="D35" s="1"/>
    </row>
    <row r="36" spans="1:4" ht="81.75" customHeight="1" x14ac:dyDescent="0.25">
      <c r="A36" s="106" t="s">
        <v>23</v>
      </c>
      <c r="B36" s="107" t="s">
        <v>24</v>
      </c>
      <c r="C36" s="108">
        <f>1.7+0.3</f>
        <v>2</v>
      </c>
      <c r="D36" s="1"/>
    </row>
    <row r="37" spans="1:4" ht="31.5" x14ac:dyDescent="0.25">
      <c r="A37" s="209" t="s">
        <v>255</v>
      </c>
      <c r="B37" s="209" t="s">
        <v>256</v>
      </c>
      <c r="C37" s="146">
        <f>C38</f>
        <v>41.3</v>
      </c>
      <c r="D37" s="207"/>
    </row>
    <row r="38" spans="1:4" ht="94.5" x14ac:dyDescent="0.25">
      <c r="A38" s="209" t="s">
        <v>257</v>
      </c>
      <c r="B38" s="209" t="s">
        <v>259</v>
      </c>
      <c r="C38" s="146">
        <f>C39</f>
        <v>41.3</v>
      </c>
      <c r="D38" s="207"/>
    </row>
    <row r="39" spans="1:4" ht="94.5" x14ac:dyDescent="0.25">
      <c r="A39" s="210" t="s">
        <v>258</v>
      </c>
      <c r="B39" s="211" t="s">
        <v>234</v>
      </c>
      <c r="C39" s="108">
        <v>41.3</v>
      </c>
      <c r="D39" s="207"/>
    </row>
    <row r="40" spans="1:4" ht="28.5" x14ac:dyDescent="0.25">
      <c r="A40" s="266" t="s">
        <v>371</v>
      </c>
      <c r="B40" s="273" t="s">
        <v>369</v>
      </c>
      <c r="C40" s="146">
        <f>C41</f>
        <v>0.7</v>
      </c>
      <c r="D40" s="267"/>
    </row>
    <row r="41" spans="1:4" ht="15.75" x14ac:dyDescent="0.25">
      <c r="A41" s="266" t="s">
        <v>372</v>
      </c>
      <c r="B41" s="266" t="s">
        <v>370</v>
      </c>
      <c r="C41" s="146">
        <f>C42</f>
        <v>0.7</v>
      </c>
      <c r="D41" s="267"/>
    </row>
    <row r="42" spans="1:4" ht="31.5" x14ac:dyDescent="0.25">
      <c r="A42" s="210" t="s">
        <v>373</v>
      </c>
      <c r="B42" s="211" t="s">
        <v>357</v>
      </c>
      <c r="C42" s="108">
        <v>0.7</v>
      </c>
      <c r="D42" s="267"/>
    </row>
    <row r="43" spans="1:4" ht="15.75" x14ac:dyDescent="0.25">
      <c r="A43" s="266" t="s">
        <v>349</v>
      </c>
      <c r="B43" s="266" t="s">
        <v>353</v>
      </c>
      <c r="C43" s="146">
        <f>C44</f>
        <v>45</v>
      </c>
      <c r="D43" s="262"/>
    </row>
    <row r="44" spans="1:4" ht="63" x14ac:dyDescent="0.25">
      <c r="A44" s="266" t="s">
        <v>350</v>
      </c>
      <c r="B44" s="266" t="s">
        <v>352</v>
      </c>
      <c r="C44" s="146">
        <f>C45</f>
        <v>45</v>
      </c>
      <c r="D44" s="262"/>
    </row>
    <row r="45" spans="1:4" ht="78.75" x14ac:dyDescent="0.25">
      <c r="A45" s="210" t="s">
        <v>420</v>
      </c>
      <c r="B45" s="211" t="s">
        <v>351</v>
      </c>
      <c r="C45" s="108">
        <v>45</v>
      </c>
      <c r="D45" s="262"/>
    </row>
    <row r="46" spans="1:4" ht="15.75" x14ac:dyDescent="0.25">
      <c r="A46" s="129" t="s">
        <v>25</v>
      </c>
      <c r="B46" s="129" t="s">
        <v>26</v>
      </c>
      <c r="C46" s="102">
        <f>C47+C112+C107</f>
        <v>15940.399999999998</v>
      </c>
      <c r="D46" s="1"/>
    </row>
    <row r="47" spans="1:4" ht="28.5" customHeight="1" x14ac:dyDescent="0.25">
      <c r="A47" s="130" t="s">
        <v>27</v>
      </c>
      <c r="B47" s="110" t="s">
        <v>28</v>
      </c>
      <c r="C47" s="111">
        <f>C48+C54+C58+C65</f>
        <v>15388.399999999998</v>
      </c>
      <c r="D47" s="1"/>
    </row>
    <row r="48" spans="1:4" ht="31.5" customHeight="1" x14ac:dyDescent="0.25">
      <c r="A48" s="110" t="s">
        <v>254</v>
      </c>
      <c r="B48" s="110" t="s">
        <v>203</v>
      </c>
      <c r="C48" s="111">
        <f>C49+C51</f>
        <v>7282.2999999999993</v>
      </c>
      <c r="D48" s="1"/>
    </row>
    <row r="49" spans="1:4" ht="30.75" customHeight="1" x14ac:dyDescent="0.25">
      <c r="A49" s="110" t="s">
        <v>253</v>
      </c>
      <c r="B49" s="110" t="s">
        <v>204</v>
      </c>
      <c r="C49" s="127">
        <f>C50</f>
        <v>637.4</v>
      </c>
      <c r="D49" s="126"/>
    </row>
    <row r="50" spans="1:4" ht="30" customHeight="1" x14ac:dyDescent="0.25">
      <c r="A50" s="208" t="s">
        <v>252</v>
      </c>
      <c r="B50" s="107" t="s">
        <v>188</v>
      </c>
      <c r="C50" s="108">
        <v>637.4</v>
      </c>
      <c r="D50" s="1"/>
    </row>
    <row r="51" spans="1:4" ht="22.5" customHeight="1" x14ac:dyDescent="0.25">
      <c r="A51" s="137" t="s">
        <v>290</v>
      </c>
      <c r="B51" s="137" t="s">
        <v>214</v>
      </c>
      <c r="C51" s="138">
        <f>C52</f>
        <v>6644.9</v>
      </c>
      <c r="D51" s="136"/>
    </row>
    <row r="52" spans="1:4" ht="21.75" customHeight="1" x14ac:dyDescent="0.25">
      <c r="A52" s="137" t="s">
        <v>291</v>
      </c>
      <c r="B52" s="137" t="s">
        <v>215</v>
      </c>
      <c r="C52" s="138">
        <f>C53</f>
        <v>6644.9</v>
      </c>
      <c r="D52" s="136"/>
    </row>
    <row r="53" spans="1:4" ht="51.75" customHeight="1" x14ac:dyDescent="0.25">
      <c r="A53" s="208" t="s">
        <v>251</v>
      </c>
      <c r="B53" s="107" t="s">
        <v>216</v>
      </c>
      <c r="C53" s="108">
        <f>6508.2+136.7</f>
        <v>6644.9</v>
      </c>
      <c r="D53" s="136"/>
    </row>
    <row r="54" spans="1:4" ht="40.5" customHeight="1" x14ac:dyDescent="0.25">
      <c r="A54" s="145" t="s">
        <v>292</v>
      </c>
      <c r="B54" s="145" t="s">
        <v>223</v>
      </c>
      <c r="C54" s="146">
        <f>C55</f>
        <v>30</v>
      </c>
      <c r="D54" s="139"/>
    </row>
    <row r="55" spans="1:4" ht="25.5" customHeight="1" x14ac:dyDescent="0.25">
      <c r="A55" s="145" t="s">
        <v>293</v>
      </c>
      <c r="B55" s="145" t="s">
        <v>224</v>
      </c>
      <c r="C55" s="146">
        <f>C56</f>
        <v>30</v>
      </c>
      <c r="D55" s="139"/>
    </row>
    <row r="56" spans="1:4" ht="24.75" customHeight="1" x14ac:dyDescent="0.25">
      <c r="A56" s="145" t="s">
        <v>294</v>
      </c>
      <c r="B56" s="145" t="s">
        <v>189</v>
      </c>
      <c r="C56" s="146">
        <f>C57</f>
        <v>30</v>
      </c>
      <c r="D56" s="139"/>
    </row>
    <row r="57" spans="1:4" ht="93" customHeight="1" x14ac:dyDescent="0.25">
      <c r="A57" s="208" t="s">
        <v>250</v>
      </c>
      <c r="B57" s="208" t="s">
        <v>236</v>
      </c>
      <c r="C57" s="108">
        <v>30</v>
      </c>
      <c r="D57" s="139"/>
    </row>
    <row r="58" spans="1:4" ht="34.5" customHeight="1" x14ac:dyDescent="0.25">
      <c r="A58" s="110" t="s">
        <v>248</v>
      </c>
      <c r="B58" s="110" t="s">
        <v>205</v>
      </c>
      <c r="C58" s="111">
        <f>C63+C59</f>
        <v>279.89999999999998</v>
      </c>
      <c r="D58" s="1"/>
    </row>
    <row r="59" spans="1:4" ht="46.5" customHeight="1" x14ac:dyDescent="0.25">
      <c r="A59" s="110" t="s">
        <v>247</v>
      </c>
      <c r="B59" s="117" t="s">
        <v>147</v>
      </c>
      <c r="C59" s="111">
        <f>C60</f>
        <v>228.5</v>
      </c>
      <c r="D59" s="128"/>
    </row>
    <row r="60" spans="1:4" ht="48" customHeight="1" x14ac:dyDescent="0.25">
      <c r="A60" s="110" t="s">
        <v>246</v>
      </c>
      <c r="B60" s="117" t="s">
        <v>148</v>
      </c>
      <c r="C60" s="111">
        <f>C61+C62</f>
        <v>228.5</v>
      </c>
      <c r="D60" s="128"/>
    </row>
    <row r="61" spans="1:4" ht="65.25" customHeight="1" x14ac:dyDescent="0.25">
      <c r="A61" s="208" t="s">
        <v>249</v>
      </c>
      <c r="B61" s="107" t="s">
        <v>187</v>
      </c>
      <c r="C61" s="108">
        <v>24.5</v>
      </c>
      <c r="D61" s="128"/>
    </row>
    <row r="62" spans="1:4" ht="76.5" customHeight="1" x14ac:dyDescent="0.25">
      <c r="A62" s="217" t="s">
        <v>249</v>
      </c>
      <c r="B62" s="118" t="s">
        <v>375</v>
      </c>
      <c r="C62" s="108">
        <v>204</v>
      </c>
      <c r="D62" s="139"/>
    </row>
    <row r="63" spans="1:4" ht="48" customHeight="1" x14ac:dyDescent="0.25">
      <c r="A63" s="110" t="s">
        <v>245</v>
      </c>
      <c r="B63" s="117" t="s">
        <v>146</v>
      </c>
      <c r="C63" s="111">
        <f>C64</f>
        <v>51.4</v>
      </c>
      <c r="D63" s="1"/>
    </row>
    <row r="64" spans="1:4" ht="53.25" customHeight="1" x14ac:dyDescent="0.25">
      <c r="A64" s="208" t="s">
        <v>244</v>
      </c>
      <c r="B64" s="118" t="s">
        <v>190</v>
      </c>
      <c r="C64" s="108">
        <v>51.4</v>
      </c>
      <c r="D64" s="1"/>
    </row>
    <row r="65" spans="1:4" ht="24" customHeight="1" x14ac:dyDescent="0.25">
      <c r="A65" s="110" t="s">
        <v>243</v>
      </c>
      <c r="B65" s="110" t="s">
        <v>29</v>
      </c>
      <c r="C65" s="111">
        <f>C66+C77</f>
        <v>7796.2</v>
      </c>
      <c r="D65" s="1"/>
    </row>
    <row r="66" spans="1:4" ht="66.75" customHeight="1" x14ac:dyDescent="0.25">
      <c r="A66" s="110" t="s">
        <v>242</v>
      </c>
      <c r="B66" s="110" t="s">
        <v>208</v>
      </c>
      <c r="C66" s="127">
        <f>C67</f>
        <v>38.200000000000003</v>
      </c>
      <c r="D66" s="126"/>
    </row>
    <row r="67" spans="1:4" ht="79.5" customHeight="1" x14ac:dyDescent="0.25">
      <c r="A67" s="131" t="s">
        <v>241</v>
      </c>
      <c r="B67" s="131" t="s">
        <v>210</v>
      </c>
      <c r="C67" s="132">
        <f>C68+C72</f>
        <v>38.200000000000003</v>
      </c>
      <c r="D67" s="126"/>
    </row>
    <row r="68" spans="1:4" ht="47.25" x14ac:dyDescent="0.25">
      <c r="A68" s="131" t="s">
        <v>241</v>
      </c>
      <c r="B68" s="131" t="s">
        <v>328</v>
      </c>
      <c r="C68" s="132">
        <f>C69</f>
        <v>10.4</v>
      </c>
      <c r="D68" s="126"/>
    </row>
    <row r="69" spans="1:4" ht="47.25" x14ac:dyDescent="0.25">
      <c r="A69" s="257" t="s">
        <v>241</v>
      </c>
      <c r="B69" s="258" t="s">
        <v>239</v>
      </c>
      <c r="C69" s="259">
        <f>C70</f>
        <v>10.4</v>
      </c>
      <c r="D69" s="248"/>
    </row>
    <row r="70" spans="1:4" ht="33" customHeight="1" x14ac:dyDescent="0.25">
      <c r="A70" s="119" t="s">
        <v>241</v>
      </c>
      <c r="B70" s="120" t="s">
        <v>106</v>
      </c>
      <c r="C70" s="108">
        <v>10.4</v>
      </c>
      <c r="D70" s="126"/>
    </row>
    <row r="71" spans="1:4" ht="33" hidden="1" customHeight="1" x14ac:dyDescent="0.25">
      <c r="A71" s="119" t="s">
        <v>209</v>
      </c>
      <c r="B71" s="120"/>
      <c r="C71" s="108"/>
      <c r="D71" s="139"/>
    </row>
    <row r="72" spans="1:4" ht="47.25" x14ac:dyDescent="0.25">
      <c r="A72" s="125" t="s">
        <v>241</v>
      </c>
      <c r="B72" s="143" t="s">
        <v>227</v>
      </c>
      <c r="C72" s="105">
        <f>C73</f>
        <v>27.8</v>
      </c>
      <c r="D72" s="139"/>
    </row>
    <row r="73" spans="1:4" ht="31.5" x14ac:dyDescent="0.25">
      <c r="A73" s="119" t="s">
        <v>241</v>
      </c>
      <c r="B73" s="120" t="s">
        <v>329</v>
      </c>
      <c r="C73" s="108">
        <f>C74</f>
        <v>27.8</v>
      </c>
      <c r="D73" s="248"/>
    </row>
    <row r="74" spans="1:4" ht="47.25" x14ac:dyDescent="0.25">
      <c r="A74" s="119" t="s">
        <v>241</v>
      </c>
      <c r="B74" s="120" t="s">
        <v>218</v>
      </c>
      <c r="C74" s="108">
        <f>C75</f>
        <v>27.8</v>
      </c>
      <c r="D74" s="139"/>
    </row>
    <row r="75" spans="1:4" ht="51.75" customHeight="1" x14ac:dyDescent="0.25">
      <c r="A75" s="119" t="s">
        <v>241</v>
      </c>
      <c r="B75" s="120" t="s">
        <v>219</v>
      </c>
      <c r="C75" s="108">
        <v>27.8</v>
      </c>
      <c r="D75" s="139"/>
    </row>
    <row r="76" spans="1:4" ht="33" hidden="1" customHeight="1" x14ac:dyDescent="0.25">
      <c r="A76" s="119" t="s">
        <v>209</v>
      </c>
      <c r="B76" s="120"/>
      <c r="C76" s="108"/>
      <c r="D76" s="139"/>
    </row>
    <row r="77" spans="1:4" ht="36" customHeight="1" x14ac:dyDescent="0.25">
      <c r="A77" s="137" t="s">
        <v>308</v>
      </c>
      <c r="B77" s="137" t="s">
        <v>206</v>
      </c>
      <c r="C77" s="138">
        <f>C78</f>
        <v>7758</v>
      </c>
      <c r="D77" s="136"/>
    </row>
    <row r="78" spans="1:4" ht="34.5" customHeight="1" x14ac:dyDescent="0.25">
      <c r="A78" s="137" t="s">
        <v>307</v>
      </c>
      <c r="B78" s="137" t="s">
        <v>191</v>
      </c>
      <c r="C78" s="138">
        <f>C79+C88+C101+C105</f>
        <v>7758</v>
      </c>
      <c r="D78" s="136"/>
    </row>
    <row r="79" spans="1:4" ht="63" customHeight="1" x14ac:dyDescent="0.25">
      <c r="A79" s="104" t="s">
        <v>237</v>
      </c>
      <c r="B79" s="104" t="s">
        <v>217</v>
      </c>
      <c r="C79" s="105">
        <f>C80+C83</f>
        <v>4642.5</v>
      </c>
      <c r="D79" s="126"/>
    </row>
    <row r="80" spans="1:4" ht="31.5" hidden="1" x14ac:dyDescent="0.25">
      <c r="A80" s="217" t="s">
        <v>237</v>
      </c>
      <c r="B80" s="217" t="s">
        <v>330</v>
      </c>
      <c r="C80" s="108">
        <f>C81</f>
        <v>0</v>
      </c>
      <c r="D80" s="248"/>
    </row>
    <row r="81" spans="1:4" ht="31.5" hidden="1" x14ac:dyDescent="0.25">
      <c r="A81" s="217" t="s">
        <v>237</v>
      </c>
      <c r="B81" s="217" t="s">
        <v>326</v>
      </c>
      <c r="C81" s="108">
        <f>C82</f>
        <v>0</v>
      </c>
      <c r="D81" s="248"/>
    </row>
    <row r="82" spans="1:4" ht="47.25" hidden="1" x14ac:dyDescent="0.25">
      <c r="A82" s="217" t="s">
        <v>237</v>
      </c>
      <c r="B82" s="217" t="s">
        <v>327</v>
      </c>
      <c r="C82" s="108"/>
      <c r="D82" s="248"/>
    </row>
    <row r="83" spans="1:4" ht="48.75" customHeight="1" x14ac:dyDescent="0.25">
      <c r="A83" s="217" t="s">
        <v>237</v>
      </c>
      <c r="B83" s="217" t="s">
        <v>331</v>
      </c>
      <c r="C83" s="108">
        <f>C84</f>
        <v>4642.5</v>
      </c>
      <c r="D83" s="248"/>
    </row>
    <row r="84" spans="1:4" ht="63" x14ac:dyDescent="0.25">
      <c r="A84" s="217" t="s">
        <v>237</v>
      </c>
      <c r="B84" s="133" t="s">
        <v>295</v>
      </c>
      <c r="C84" s="108">
        <f>C85+C87</f>
        <v>4642.5</v>
      </c>
      <c r="D84" s="1"/>
    </row>
    <row r="85" spans="1:4" ht="31.5" x14ac:dyDescent="0.25">
      <c r="A85" s="208" t="s">
        <v>237</v>
      </c>
      <c r="B85" s="133" t="s">
        <v>296</v>
      </c>
      <c r="C85" s="108">
        <v>2900.7</v>
      </c>
      <c r="D85" s="128"/>
    </row>
    <row r="86" spans="1:4" ht="15" hidden="1" customHeight="1" x14ac:dyDescent="0.25">
      <c r="A86" s="119"/>
      <c r="B86" s="133" t="s">
        <v>211</v>
      </c>
      <c r="C86" s="108"/>
      <c r="D86" s="128"/>
    </row>
    <row r="87" spans="1:4" ht="47.25" x14ac:dyDescent="0.25">
      <c r="A87" s="217" t="s">
        <v>237</v>
      </c>
      <c r="B87" s="133" t="s">
        <v>298</v>
      </c>
      <c r="C87" s="108">
        <f>1518+26.6+197.2</f>
        <v>1741.8</v>
      </c>
      <c r="D87" s="128"/>
    </row>
    <row r="88" spans="1:4" ht="49.5" customHeight="1" x14ac:dyDescent="0.25">
      <c r="A88" s="125" t="s">
        <v>237</v>
      </c>
      <c r="B88" s="116" t="s">
        <v>235</v>
      </c>
      <c r="C88" s="105">
        <f>C94+C98+C89</f>
        <v>3035.7</v>
      </c>
      <c r="D88" s="126"/>
    </row>
    <row r="89" spans="1:4" ht="63" x14ac:dyDescent="0.25">
      <c r="A89" s="119" t="s">
        <v>237</v>
      </c>
      <c r="B89" s="133" t="s">
        <v>332</v>
      </c>
      <c r="C89" s="108">
        <f>C90</f>
        <v>2122.5</v>
      </c>
      <c r="D89" s="248"/>
    </row>
    <row r="90" spans="1:4" ht="79.5" customHeight="1" x14ac:dyDescent="0.25">
      <c r="A90" s="119" t="s">
        <v>237</v>
      </c>
      <c r="B90" s="133" t="s">
        <v>333</v>
      </c>
      <c r="C90" s="108">
        <f>C91+C92+C93</f>
        <v>2122.5</v>
      </c>
      <c r="D90" s="248"/>
    </row>
    <row r="91" spans="1:4" ht="49.5" customHeight="1" x14ac:dyDescent="0.25">
      <c r="A91" s="119" t="s">
        <v>237</v>
      </c>
      <c r="B91" s="133" t="s">
        <v>334</v>
      </c>
      <c r="C91" s="108">
        <v>1000</v>
      </c>
      <c r="D91" s="248"/>
    </row>
    <row r="92" spans="1:4" ht="49.5" customHeight="1" x14ac:dyDescent="0.25">
      <c r="A92" s="119" t="s">
        <v>237</v>
      </c>
      <c r="B92" s="133" t="s">
        <v>335</v>
      </c>
      <c r="C92" s="108">
        <v>580.70000000000005</v>
      </c>
      <c r="D92" s="248"/>
    </row>
    <row r="93" spans="1:4" ht="49.5" customHeight="1" x14ac:dyDescent="0.25">
      <c r="A93" s="119" t="s">
        <v>237</v>
      </c>
      <c r="B93" s="133" t="s">
        <v>360</v>
      </c>
      <c r="C93" s="108">
        <v>541.79999999999995</v>
      </c>
      <c r="D93" s="267"/>
    </row>
    <row r="94" spans="1:4" ht="49.5" customHeight="1" x14ac:dyDescent="0.25">
      <c r="A94" s="119" t="s">
        <v>237</v>
      </c>
      <c r="B94" s="133" t="s">
        <v>272</v>
      </c>
      <c r="C94" s="108">
        <f>C95</f>
        <v>862.9</v>
      </c>
      <c r="D94" s="139"/>
    </row>
    <row r="95" spans="1:4" ht="63.75" customHeight="1" x14ac:dyDescent="0.25">
      <c r="A95" s="119" t="s">
        <v>237</v>
      </c>
      <c r="B95" s="217" t="s">
        <v>273</v>
      </c>
      <c r="C95" s="108">
        <f>C96+C97</f>
        <v>862.9</v>
      </c>
      <c r="D95" s="1"/>
    </row>
    <row r="96" spans="1:4" ht="17.25" customHeight="1" x14ac:dyDescent="0.25">
      <c r="A96" s="119" t="s">
        <v>237</v>
      </c>
      <c r="B96" s="107" t="s">
        <v>143</v>
      </c>
      <c r="C96" s="108">
        <v>83.9</v>
      </c>
      <c r="D96" s="1"/>
    </row>
    <row r="97" spans="1:4" ht="18" customHeight="1" x14ac:dyDescent="0.25">
      <c r="A97" s="119" t="s">
        <v>237</v>
      </c>
      <c r="B97" s="107" t="s">
        <v>78</v>
      </c>
      <c r="C97" s="108">
        <v>779</v>
      </c>
      <c r="D97" s="1"/>
    </row>
    <row r="98" spans="1:4" ht="32.25" customHeight="1" x14ac:dyDescent="0.25">
      <c r="A98" s="135" t="s">
        <v>237</v>
      </c>
      <c r="B98" s="133" t="s">
        <v>274</v>
      </c>
      <c r="C98" s="114">
        <f>C99</f>
        <v>50.3</v>
      </c>
      <c r="D98" s="126"/>
    </row>
    <row r="99" spans="1:4" ht="46.5" customHeight="1" x14ac:dyDescent="0.25">
      <c r="A99" s="119" t="s">
        <v>237</v>
      </c>
      <c r="B99" s="217" t="s">
        <v>275</v>
      </c>
      <c r="C99" s="108">
        <f>C100</f>
        <v>50.3</v>
      </c>
      <c r="D99" s="1"/>
    </row>
    <row r="100" spans="1:4" ht="63" customHeight="1" x14ac:dyDescent="0.25">
      <c r="A100" s="119" t="s">
        <v>237</v>
      </c>
      <c r="B100" s="206" t="s">
        <v>220</v>
      </c>
      <c r="C100" s="108">
        <v>50.3</v>
      </c>
      <c r="D100" s="1"/>
    </row>
    <row r="101" spans="1:4" ht="47.25" x14ac:dyDescent="0.25">
      <c r="A101" s="125" t="s">
        <v>237</v>
      </c>
      <c r="B101" s="104" t="s">
        <v>238</v>
      </c>
      <c r="C101" s="105">
        <f>C102</f>
        <v>32.799999999999997</v>
      </c>
      <c r="D101" s="126"/>
    </row>
    <row r="102" spans="1:4" ht="47.25" x14ac:dyDescent="0.25">
      <c r="A102" s="119" t="s">
        <v>237</v>
      </c>
      <c r="B102" s="120" t="s">
        <v>239</v>
      </c>
      <c r="C102" s="108">
        <f>C104</f>
        <v>32.799999999999997</v>
      </c>
      <c r="D102" s="1"/>
    </row>
    <row r="103" spans="1:4" ht="30" hidden="1" customHeight="1" x14ac:dyDescent="0.25">
      <c r="A103" s="119" t="s">
        <v>207</v>
      </c>
      <c r="B103" s="120" t="s">
        <v>144</v>
      </c>
      <c r="C103" s="108"/>
      <c r="D103" s="1"/>
    </row>
    <row r="104" spans="1:4" ht="31.5" x14ac:dyDescent="0.25">
      <c r="A104" s="217" t="s">
        <v>237</v>
      </c>
      <c r="B104" s="121" t="s">
        <v>240</v>
      </c>
      <c r="C104" s="108">
        <v>32.799999999999997</v>
      </c>
      <c r="D104" s="1"/>
    </row>
    <row r="105" spans="1:4" ht="36" customHeight="1" x14ac:dyDescent="0.25">
      <c r="A105" s="104" t="s">
        <v>237</v>
      </c>
      <c r="B105" s="144" t="s">
        <v>221</v>
      </c>
      <c r="C105" s="105">
        <f>C106</f>
        <v>47</v>
      </c>
      <c r="D105" s="139"/>
    </row>
    <row r="106" spans="1:4" ht="20.25" customHeight="1" x14ac:dyDescent="0.25">
      <c r="A106" s="208" t="s">
        <v>237</v>
      </c>
      <c r="B106" s="121" t="s">
        <v>222</v>
      </c>
      <c r="C106" s="108">
        <v>47</v>
      </c>
      <c r="D106" s="139"/>
    </row>
    <row r="107" spans="1:4" ht="20.25" customHeight="1" x14ac:dyDescent="0.25">
      <c r="A107" s="145" t="s">
        <v>362</v>
      </c>
      <c r="B107" s="271" t="s">
        <v>361</v>
      </c>
      <c r="C107" s="272">
        <f>C108</f>
        <v>549.79999999999995</v>
      </c>
      <c r="D107" s="267"/>
    </row>
    <row r="108" spans="1:4" ht="33" customHeight="1" x14ac:dyDescent="0.25">
      <c r="A108" s="104" t="s">
        <v>363</v>
      </c>
      <c r="B108" s="144" t="s">
        <v>358</v>
      </c>
      <c r="C108" s="105">
        <f>C109</f>
        <v>549.79999999999995</v>
      </c>
      <c r="D108" s="267"/>
    </row>
    <row r="109" spans="1:4" ht="33" customHeight="1" x14ac:dyDescent="0.25">
      <c r="A109" s="104" t="s">
        <v>364</v>
      </c>
      <c r="B109" s="144" t="s">
        <v>377</v>
      </c>
      <c r="C109" s="105">
        <f>C110+C111</f>
        <v>549.79999999999995</v>
      </c>
      <c r="D109" s="274"/>
    </row>
    <row r="110" spans="1:4" ht="28.5" customHeight="1" x14ac:dyDescent="0.25">
      <c r="A110" s="217" t="s">
        <v>364</v>
      </c>
      <c r="B110" s="121" t="s">
        <v>365</v>
      </c>
      <c r="C110" s="108">
        <v>149.80000000000001</v>
      </c>
      <c r="D110" s="267"/>
    </row>
    <row r="111" spans="1:4" ht="33.75" customHeight="1" x14ac:dyDescent="0.25">
      <c r="A111" s="217" t="s">
        <v>364</v>
      </c>
      <c r="B111" s="121" t="s">
        <v>374</v>
      </c>
      <c r="C111" s="108">
        <v>400</v>
      </c>
      <c r="D111" s="267"/>
    </row>
    <row r="112" spans="1:4" ht="48.75" x14ac:dyDescent="0.25">
      <c r="A112" s="235" t="s">
        <v>309</v>
      </c>
      <c r="B112" s="236" t="s">
        <v>321</v>
      </c>
      <c r="C112" s="146">
        <f>C113</f>
        <v>2.2000000000000002</v>
      </c>
      <c r="D112" s="229"/>
    </row>
    <row r="113" spans="1:4" ht="94.5" x14ac:dyDescent="0.25">
      <c r="A113" s="237" t="s">
        <v>317</v>
      </c>
      <c r="B113" s="121" t="s">
        <v>322</v>
      </c>
      <c r="C113" s="108">
        <f>C114</f>
        <v>2.2000000000000002</v>
      </c>
      <c r="D113" s="229"/>
    </row>
    <row r="114" spans="1:4" ht="94.5" x14ac:dyDescent="0.25">
      <c r="A114" s="237" t="s">
        <v>318</v>
      </c>
      <c r="B114" s="121" t="s">
        <v>325</v>
      </c>
      <c r="C114" s="108">
        <f>C115</f>
        <v>2.2000000000000002</v>
      </c>
      <c r="D114" s="229"/>
    </row>
    <row r="115" spans="1:4" ht="63" x14ac:dyDescent="0.25">
      <c r="A115" s="237" t="s">
        <v>319</v>
      </c>
      <c r="B115" s="121" t="s">
        <v>310</v>
      </c>
      <c r="C115" s="108">
        <v>2.2000000000000002</v>
      </c>
      <c r="D115" s="229"/>
    </row>
    <row r="116" spans="1:4" ht="15.75" x14ac:dyDescent="0.25">
      <c r="A116" s="122"/>
      <c r="B116" s="122" t="s">
        <v>30</v>
      </c>
      <c r="C116" s="123">
        <f>C13+C46</f>
        <v>24485.5</v>
      </c>
    </row>
  </sheetData>
  <mergeCells count="12">
    <mergeCell ref="A14:A15"/>
    <mergeCell ref="D14:D15"/>
    <mergeCell ref="D2:D3"/>
    <mergeCell ref="A8:C8"/>
    <mergeCell ref="A2:A3"/>
    <mergeCell ref="A10:A12"/>
    <mergeCell ref="C10:C12"/>
    <mergeCell ref="B14:B15"/>
    <mergeCell ref="C14:C15"/>
    <mergeCell ref="B7:C7"/>
    <mergeCell ref="B10:B12"/>
    <mergeCell ref="B1:C6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C21"/>
  <sheetViews>
    <sheetView view="pageBreakPreview" zoomScaleNormal="100" workbookViewId="0">
      <selection activeCell="B1" sqref="B1:C5"/>
    </sheetView>
  </sheetViews>
  <sheetFormatPr defaultRowHeight="12.75" x14ac:dyDescent="0.2"/>
  <cols>
    <col min="1" max="1" width="64.7109375" style="61" customWidth="1"/>
    <col min="2" max="2" width="30.140625" style="61" customWidth="1"/>
    <col min="3" max="3" width="21.42578125" style="61" customWidth="1"/>
    <col min="4" max="16384" width="9.140625" style="61"/>
  </cols>
  <sheetData>
    <row r="1" spans="1:3" ht="12.75" customHeight="1" x14ac:dyDescent="0.25">
      <c r="A1" s="66"/>
      <c r="B1" s="317" t="s">
        <v>423</v>
      </c>
      <c r="C1" s="317"/>
    </row>
    <row r="2" spans="1:3" ht="12.75" customHeight="1" x14ac:dyDescent="0.25">
      <c r="A2" s="67"/>
      <c r="B2" s="317"/>
      <c r="C2" s="317"/>
    </row>
    <row r="3" spans="1:3" ht="12.75" customHeight="1" x14ac:dyDescent="0.25">
      <c r="A3" s="67"/>
      <c r="B3" s="317"/>
      <c r="C3" s="317"/>
    </row>
    <row r="4" spans="1:3" ht="12.75" customHeight="1" x14ac:dyDescent="0.25">
      <c r="A4" s="67"/>
      <c r="B4" s="317"/>
      <c r="C4" s="317"/>
    </row>
    <row r="5" spans="1:3" ht="51" customHeight="1" x14ac:dyDescent="0.25">
      <c r="A5" s="67"/>
      <c r="B5" s="317"/>
      <c r="C5" s="317"/>
    </row>
    <row r="6" spans="1:3" ht="17.25" customHeight="1" x14ac:dyDescent="0.25">
      <c r="A6" s="67"/>
      <c r="B6" s="317"/>
      <c r="C6" s="317"/>
    </row>
    <row r="7" spans="1:3" ht="29.25" customHeight="1" x14ac:dyDescent="0.2">
      <c r="A7" s="316" t="s">
        <v>270</v>
      </c>
      <c r="B7" s="316"/>
      <c r="C7" s="316"/>
    </row>
    <row r="8" spans="1:3" ht="15" x14ac:dyDescent="0.25">
      <c r="A8" s="62"/>
    </row>
    <row r="9" spans="1:3" ht="15.75" thickBot="1" x14ac:dyDescent="0.3">
      <c r="A9" s="63"/>
      <c r="C9" s="231" t="s">
        <v>108</v>
      </c>
    </row>
    <row r="10" spans="1:3" ht="65.25" customHeight="1" thickBot="1" x14ac:dyDescent="0.25">
      <c r="A10" s="88" t="s">
        <v>31</v>
      </c>
      <c r="B10" s="86" t="s">
        <v>184</v>
      </c>
      <c r="C10" s="87" t="s">
        <v>183</v>
      </c>
    </row>
    <row r="11" spans="1:3" ht="15.75" thickBot="1" x14ac:dyDescent="0.3">
      <c r="A11" s="64">
        <v>1</v>
      </c>
      <c r="B11" s="65">
        <v>2</v>
      </c>
      <c r="C11" s="85">
        <v>3</v>
      </c>
    </row>
    <row r="12" spans="1:3" ht="15" customHeight="1" thickBot="1" x14ac:dyDescent="0.25">
      <c r="A12" s="91" t="s">
        <v>213</v>
      </c>
      <c r="B12" s="92" t="s">
        <v>109</v>
      </c>
      <c r="C12" s="93">
        <f>C13</f>
        <v>-1719.9000000000015</v>
      </c>
    </row>
    <row r="13" spans="1:3" ht="32.25" customHeight="1" thickBot="1" x14ac:dyDescent="0.25">
      <c r="A13" s="94" t="s">
        <v>182</v>
      </c>
      <c r="B13" s="92" t="s">
        <v>116</v>
      </c>
      <c r="C13" s="93">
        <f>C14+C18</f>
        <v>-1719.9000000000015</v>
      </c>
    </row>
    <row r="14" spans="1:3" ht="16.5" thickBot="1" x14ac:dyDescent="0.3">
      <c r="A14" s="95" t="s">
        <v>110</v>
      </c>
      <c r="B14" s="96" t="s">
        <v>117</v>
      </c>
      <c r="C14" s="98">
        <f>C15</f>
        <v>-24485.5</v>
      </c>
    </row>
    <row r="15" spans="1:3" ht="16.5" thickBot="1" x14ac:dyDescent="0.3">
      <c r="A15" s="95" t="s">
        <v>111</v>
      </c>
      <c r="B15" s="97" t="s">
        <v>118</v>
      </c>
      <c r="C15" s="98">
        <f>C16</f>
        <v>-24485.5</v>
      </c>
    </row>
    <row r="16" spans="1:3" ht="16.5" thickBot="1" x14ac:dyDescent="0.3">
      <c r="A16" s="95" t="s">
        <v>112</v>
      </c>
      <c r="B16" s="97" t="s">
        <v>119</v>
      </c>
      <c r="C16" s="98">
        <f>C17</f>
        <v>-24485.5</v>
      </c>
    </row>
    <row r="17" spans="1:3" ht="32.25" thickBot="1" x14ac:dyDescent="0.3">
      <c r="A17" s="95" t="s">
        <v>186</v>
      </c>
      <c r="B17" s="97" t="s">
        <v>120</v>
      </c>
      <c r="C17" s="98">
        <f>-'приложение 1'!C116</f>
        <v>-24485.5</v>
      </c>
    </row>
    <row r="18" spans="1:3" ht="18" customHeight="1" thickBot="1" x14ac:dyDescent="0.3">
      <c r="A18" s="95" t="s">
        <v>113</v>
      </c>
      <c r="B18" s="97" t="s">
        <v>121</v>
      </c>
      <c r="C18" s="98">
        <f>C19</f>
        <v>22765.599999999999</v>
      </c>
    </row>
    <row r="19" spans="1:3" ht="15.75" customHeight="1" thickBot="1" x14ac:dyDescent="0.3">
      <c r="A19" s="95" t="s">
        <v>114</v>
      </c>
      <c r="B19" s="97" t="s">
        <v>122</v>
      </c>
      <c r="C19" s="98">
        <f>C20</f>
        <v>22765.599999999999</v>
      </c>
    </row>
    <row r="20" spans="1:3" ht="18" customHeight="1" thickBot="1" x14ac:dyDescent="0.3">
      <c r="A20" s="95" t="s">
        <v>115</v>
      </c>
      <c r="B20" s="97" t="s">
        <v>123</v>
      </c>
      <c r="C20" s="98">
        <f>C21</f>
        <v>22765.599999999999</v>
      </c>
    </row>
    <row r="21" spans="1:3" ht="33" customHeight="1" thickBot="1" x14ac:dyDescent="0.3">
      <c r="A21" s="95" t="s">
        <v>185</v>
      </c>
      <c r="B21" s="97" t="s">
        <v>124</v>
      </c>
      <c r="C21" s="98">
        <f>'приложение 5'!H11</f>
        <v>22765.599999999999</v>
      </c>
    </row>
  </sheetData>
  <mergeCells count="3">
    <mergeCell ref="A7:C7"/>
    <mergeCell ref="B1:C5"/>
    <mergeCell ref="B6:C6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K60"/>
  <sheetViews>
    <sheetView view="pageBreakPreview" zoomScale="90" zoomScaleNormal="75" zoomScaleSheetLayoutView="90" workbookViewId="0">
      <selection activeCell="C4" sqref="C4:D4"/>
    </sheetView>
  </sheetViews>
  <sheetFormatPr defaultRowHeight="12.75" x14ac:dyDescent="0.2"/>
  <cols>
    <col min="1" max="1" width="23" customWidth="1"/>
    <col min="2" max="2" width="32.7109375" customWidth="1"/>
    <col min="3" max="3" width="95.140625" customWidth="1"/>
    <col min="4" max="4" width="25.85546875" hidden="1" customWidth="1"/>
    <col min="5" max="5" width="2.28515625" customWidth="1"/>
    <col min="6" max="11" width="9.140625" hidden="1" customWidth="1"/>
  </cols>
  <sheetData>
    <row r="1" spans="1:9" ht="18.75" x14ac:dyDescent="0.3">
      <c r="A1" s="281"/>
      <c r="B1" s="281"/>
      <c r="C1" s="318" t="s">
        <v>413</v>
      </c>
      <c r="D1" s="318"/>
      <c r="E1" s="300"/>
      <c r="F1" s="300"/>
      <c r="G1" s="300"/>
      <c r="H1" s="300"/>
      <c r="I1" s="300"/>
    </row>
    <row r="2" spans="1:9" ht="19.5" customHeight="1" x14ac:dyDescent="0.3">
      <c r="A2" s="281"/>
      <c r="B2" s="299"/>
      <c r="C2" s="318"/>
      <c r="D2" s="318"/>
      <c r="E2" s="298"/>
      <c r="F2" s="298"/>
      <c r="G2" s="298"/>
      <c r="H2" s="298"/>
      <c r="I2" s="298"/>
    </row>
    <row r="3" spans="1:9" ht="70.5" customHeight="1" x14ac:dyDescent="0.3">
      <c r="A3" s="281"/>
      <c r="B3" s="281"/>
      <c r="C3" s="318"/>
      <c r="D3" s="318"/>
      <c r="E3" s="298"/>
      <c r="F3" s="298"/>
      <c r="G3" s="298"/>
      <c r="H3" s="298"/>
      <c r="I3" s="298"/>
    </row>
    <row r="4" spans="1:9" ht="18.75" x14ac:dyDescent="0.3">
      <c r="A4" s="281"/>
      <c r="B4" s="281"/>
      <c r="C4" s="319" t="s">
        <v>424</v>
      </c>
      <c r="D4" s="319"/>
    </row>
    <row r="5" spans="1:9" ht="18.75" x14ac:dyDescent="0.3">
      <c r="A5" s="281"/>
      <c r="B5" s="281"/>
      <c r="C5" s="297"/>
      <c r="D5" s="297"/>
    </row>
    <row r="6" spans="1:9" ht="18.75" x14ac:dyDescent="0.3">
      <c r="A6" s="281"/>
      <c r="B6" s="320" t="s">
        <v>412</v>
      </c>
      <c r="C6" s="320"/>
      <c r="D6" s="290"/>
    </row>
    <row r="7" spans="1:9" ht="19.5" thickBot="1" x14ac:dyDescent="0.35">
      <c r="A7" s="281"/>
      <c r="B7" s="321"/>
      <c r="C7" s="321"/>
      <c r="D7" s="290"/>
    </row>
    <row r="8" spans="1:9" ht="20.25" customHeight="1" x14ac:dyDescent="0.3">
      <c r="A8" s="322" t="s">
        <v>1</v>
      </c>
      <c r="B8" s="323"/>
      <c r="C8" s="324" t="s">
        <v>411</v>
      </c>
      <c r="D8" s="290"/>
    </row>
    <row r="9" spans="1:9" ht="26.25" customHeight="1" x14ac:dyDescent="0.3">
      <c r="A9" s="326" t="s">
        <v>410</v>
      </c>
      <c r="B9" s="327" t="s">
        <v>409</v>
      </c>
      <c r="C9" s="325"/>
      <c r="D9" s="290"/>
    </row>
    <row r="10" spans="1:9" ht="35.25" customHeight="1" x14ac:dyDescent="0.3">
      <c r="A10" s="326"/>
      <c r="B10" s="327"/>
      <c r="C10" s="325"/>
      <c r="D10" s="290"/>
    </row>
    <row r="11" spans="1:9" ht="35.25" customHeight="1" x14ac:dyDescent="0.3">
      <c r="A11" s="303" t="s">
        <v>418</v>
      </c>
      <c r="B11" s="301"/>
      <c r="C11" s="302" t="s">
        <v>417</v>
      </c>
      <c r="D11" s="290"/>
    </row>
    <row r="12" spans="1:9" ht="75" customHeight="1" x14ac:dyDescent="0.3">
      <c r="A12" s="304"/>
      <c r="B12" s="286" t="s">
        <v>399</v>
      </c>
      <c r="C12" s="305" t="s">
        <v>398</v>
      </c>
      <c r="D12" s="290"/>
    </row>
    <row r="13" spans="1:9" ht="42.75" customHeight="1" x14ac:dyDescent="0.3">
      <c r="A13" s="295">
        <v>182</v>
      </c>
      <c r="B13" s="286"/>
      <c r="C13" s="294" t="s">
        <v>414</v>
      </c>
      <c r="D13" s="290"/>
    </row>
    <row r="14" spans="1:9" ht="76.5" customHeight="1" x14ac:dyDescent="0.3">
      <c r="A14" s="295"/>
      <c r="B14" s="286" t="s">
        <v>408</v>
      </c>
      <c r="C14" s="292" t="s">
        <v>130</v>
      </c>
      <c r="D14" s="290"/>
    </row>
    <row r="15" spans="1:9" ht="56.25" x14ac:dyDescent="0.3">
      <c r="A15" s="295"/>
      <c r="B15" s="286" t="s">
        <v>415</v>
      </c>
      <c r="C15" s="292" t="s">
        <v>348</v>
      </c>
      <c r="D15" s="290"/>
    </row>
    <row r="16" spans="1:9" ht="37.5" x14ac:dyDescent="0.3">
      <c r="A16" s="295"/>
      <c r="B16" s="286" t="s">
        <v>416</v>
      </c>
      <c r="C16" s="292" t="s">
        <v>313</v>
      </c>
      <c r="D16" s="290"/>
    </row>
    <row r="17" spans="1:4" ht="18" customHeight="1" x14ac:dyDescent="0.3">
      <c r="A17" s="295"/>
      <c r="B17" s="286" t="s">
        <v>407</v>
      </c>
      <c r="C17" s="292" t="s">
        <v>14</v>
      </c>
      <c r="D17" s="290"/>
    </row>
    <row r="18" spans="1:4" ht="43.5" customHeight="1" x14ac:dyDescent="0.3">
      <c r="A18" s="295"/>
      <c r="B18" s="286" t="s">
        <v>406</v>
      </c>
      <c r="C18" s="296" t="s">
        <v>405</v>
      </c>
      <c r="D18" s="290"/>
    </row>
    <row r="19" spans="1:4" ht="39" customHeight="1" x14ac:dyDescent="0.3">
      <c r="A19" s="295"/>
      <c r="B19" s="286" t="s">
        <v>404</v>
      </c>
      <c r="C19" s="292" t="s">
        <v>132</v>
      </c>
      <c r="D19" s="290"/>
    </row>
    <row r="20" spans="1:4" ht="42.75" customHeight="1" x14ac:dyDescent="0.3">
      <c r="A20" s="293"/>
      <c r="B20" s="286" t="s">
        <v>403</v>
      </c>
      <c r="C20" s="292" t="s">
        <v>133</v>
      </c>
      <c r="D20" s="290"/>
    </row>
    <row r="21" spans="1:4" ht="39" customHeight="1" x14ac:dyDescent="0.3">
      <c r="A21" s="295">
        <v>330</v>
      </c>
      <c r="B21" s="286"/>
      <c r="C21" s="294" t="s">
        <v>125</v>
      </c>
      <c r="D21" s="290"/>
    </row>
    <row r="22" spans="1:4" ht="85.5" customHeight="1" x14ac:dyDescent="0.3">
      <c r="A22" s="293"/>
      <c r="B22" s="286" t="s">
        <v>402</v>
      </c>
      <c r="C22" s="292" t="s">
        <v>24</v>
      </c>
      <c r="D22" s="290"/>
    </row>
    <row r="23" spans="1:4" ht="85.5" customHeight="1" x14ac:dyDescent="0.3">
      <c r="A23" s="293"/>
      <c r="B23" s="286" t="s">
        <v>401</v>
      </c>
      <c r="C23" s="292" t="s">
        <v>234</v>
      </c>
      <c r="D23" s="290"/>
    </row>
    <row r="24" spans="1:4" ht="20.25" customHeight="1" x14ac:dyDescent="0.3">
      <c r="A24" s="293"/>
      <c r="B24" s="286" t="s">
        <v>400</v>
      </c>
      <c r="C24" s="292" t="s">
        <v>357</v>
      </c>
      <c r="D24" s="290"/>
    </row>
    <row r="25" spans="1:4" ht="81" customHeight="1" x14ac:dyDescent="0.3">
      <c r="A25" s="289"/>
      <c r="B25" s="286" t="s">
        <v>399</v>
      </c>
      <c r="C25" s="291" t="s">
        <v>398</v>
      </c>
      <c r="D25" s="290"/>
    </row>
    <row r="26" spans="1:4" ht="16.5" customHeight="1" x14ac:dyDescent="0.3">
      <c r="A26" s="289"/>
      <c r="B26" s="286" t="s">
        <v>397</v>
      </c>
      <c r="C26" s="285" t="s">
        <v>396</v>
      </c>
      <c r="D26" s="281"/>
    </row>
    <row r="27" spans="1:4" ht="18.75" x14ac:dyDescent="0.3">
      <c r="A27" s="284"/>
      <c r="B27" s="286" t="s">
        <v>395</v>
      </c>
      <c r="C27" s="285" t="s">
        <v>394</v>
      </c>
      <c r="D27" s="281"/>
    </row>
    <row r="28" spans="1:4" ht="37.5" x14ac:dyDescent="0.3">
      <c r="A28" s="284"/>
      <c r="B28" s="286" t="s">
        <v>393</v>
      </c>
      <c r="C28" s="285" t="s">
        <v>188</v>
      </c>
      <c r="D28" s="281"/>
    </row>
    <row r="29" spans="1:4" ht="18.75" x14ac:dyDescent="0.3">
      <c r="A29" s="284"/>
      <c r="B29" s="286" t="s">
        <v>392</v>
      </c>
      <c r="C29" s="285" t="s">
        <v>215</v>
      </c>
      <c r="D29" s="281"/>
    </row>
    <row r="30" spans="1:4" ht="18.75" x14ac:dyDescent="0.3">
      <c r="A30" s="284"/>
      <c r="B30" s="286" t="s">
        <v>391</v>
      </c>
      <c r="C30" s="285" t="s">
        <v>189</v>
      </c>
      <c r="D30" s="281"/>
    </row>
    <row r="31" spans="1:4" ht="37.5" x14ac:dyDescent="0.3">
      <c r="A31" s="288"/>
      <c r="B31" s="287" t="s">
        <v>390</v>
      </c>
      <c r="C31" s="282" t="s">
        <v>148</v>
      </c>
      <c r="D31" s="281"/>
    </row>
    <row r="32" spans="1:4" ht="42.75" customHeight="1" x14ac:dyDescent="0.3">
      <c r="A32" s="284"/>
      <c r="B32" s="286" t="s">
        <v>389</v>
      </c>
      <c r="C32" s="285" t="s">
        <v>190</v>
      </c>
      <c r="D32" s="281"/>
    </row>
    <row r="33" spans="1:4" ht="79.5" customHeight="1" x14ac:dyDescent="0.3">
      <c r="A33" s="284"/>
      <c r="B33" s="286" t="s">
        <v>388</v>
      </c>
      <c r="C33" s="285" t="s">
        <v>387</v>
      </c>
      <c r="D33" s="281"/>
    </row>
    <row r="34" spans="1:4" ht="28.5" customHeight="1" x14ac:dyDescent="0.3">
      <c r="A34" s="284"/>
      <c r="B34" s="286" t="s">
        <v>386</v>
      </c>
      <c r="C34" s="285" t="s">
        <v>191</v>
      </c>
      <c r="D34" s="281"/>
    </row>
    <row r="35" spans="1:4" ht="28.5" customHeight="1" x14ac:dyDescent="0.3">
      <c r="A35" s="284"/>
      <c r="B35" s="286" t="s">
        <v>385</v>
      </c>
      <c r="C35" s="285" t="s">
        <v>358</v>
      </c>
      <c r="D35" s="281"/>
    </row>
    <row r="36" spans="1:4" ht="93.75" x14ac:dyDescent="0.3">
      <c r="A36" s="284"/>
      <c r="B36" s="286" t="s">
        <v>384</v>
      </c>
      <c r="C36" s="285" t="s">
        <v>383</v>
      </c>
      <c r="D36" s="281"/>
    </row>
    <row r="37" spans="1:4" ht="62.25" customHeight="1" x14ac:dyDescent="0.3">
      <c r="A37" s="284"/>
      <c r="B37" s="283" t="s">
        <v>382</v>
      </c>
      <c r="C37" s="285" t="s">
        <v>381</v>
      </c>
      <c r="D37" s="281"/>
    </row>
    <row r="38" spans="1:4" ht="56.25" x14ac:dyDescent="0.3">
      <c r="A38" s="284"/>
      <c r="B38" s="283" t="s">
        <v>380</v>
      </c>
      <c r="C38" s="282" t="s">
        <v>379</v>
      </c>
      <c r="D38" s="281"/>
    </row>
    <row r="39" spans="1:4" x14ac:dyDescent="0.2">
      <c r="A39" s="280"/>
      <c r="B39" s="280"/>
      <c r="C39" s="279"/>
    </row>
    <row r="40" spans="1:4" x14ac:dyDescent="0.2">
      <c r="A40" s="280"/>
      <c r="B40" s="280"/>
      <c r="C40" s="279"/>
    </row>
    <row r="41" spans="1:4" x14ac:dyDescent="0.2">
      <c r="A41" s="280"/>
      <c r="B41" s="280"/>
      <c r="C41" s="279"/>
    </row>
    <row r="42" spans="1:4" x14ac:dyDescent="0.2">
      <c r="A42" s="280"/>
      <c r="B42" s="280"/>
      <c r="C42" s="279"/>
    </row>
    <row r="43" spans="1:4" x14ac:dyDescent="0.2">
      <c r="A43" s="280"/>
      <c r="B43" s="280"/>
      <c r="C43" s="279"/>
    </row>
    <row r="44" spans="1:4" x14ac:dyDescent="0.2">
      <c r="A44" s="280"/>
      <c r="B44" s="280"/>
      <c r="C44" s="279"/>
    </row>
    <row r="45" spans="1:4" x14ac:dyDescent="0.2">
      <c r="A45" s="280"/>
      <c r="B45" s="280"/>
      <c r="C45" s="279"/>
    </row>
    <row r="46" spans="1:4" x14ac:dyDescent="0.2">
      <c r="A46" s="280"/>
      <c r="B46" s="280"/>
      <c r="C46" s="279"/>
    </row>
    <row r="47" spans="1:4" x14ac:dyDescent="0.2">
      <c r="A47" s="280"/>
      <c r="B47" s="280"/>
      <c r="C47" s="279"/>
    </row>
    <row r="48" spans="1:4" x14ac:dyDescent="0.2">
      <c r="A48" s="280"/>
      <c r="B48" s="280"/>
      <c r="C48" s="279"/>
    </row>
    <row r="49" spans="1:3" x14ac:dyDescent="0.2">
      <c r="A49" s="280"/>
      <c r="B49" s="280"/>
      <c r="C49" s="279"/>
    </row>
    <row r="50" spans="1:3" x14ac:dyDescent="0.2">
      <c r="A50" s="280"/>
      <c r="B50" s="280"/>
      <c r="C50" s="279"/>
    </row>
    <row r="51" spans="1:3" x14ac:dyDescent="0.2">
      <c r="C51" s="278"/>
    </row>
    <row r="52" spans="1:3" x14ac:dyDescent="0.2">
      <c r="C52" s="278"/>
    </row>
    <row r="53" spans="1:3" x14ac:dyDescent="0.2">
      <c r="C53" s="278"/>
    </row>
    <row r="54" spans="1:3" x14ac:dyDescent="0.2">
      <c r="C54" s="278"/>
    </row>
    <row r="55" spans="1:3" x14ac:dyDescent="0.2">
      <c r="C55" s="278"/>
    </row>
    <row r="56" spans="1:3" x14ac:dyDescent="0.2">
      <c r="C56" s="278"/>
    </row>
    <row r="57" spans="1:3" x14ac:dyDescent="0.2">
      <c r="C57" s="278"/>
    </row>
    <row r="58" spans="1:3" x14ac:dyDescent="0.2">
      <c r="C58" s="278"/>
    </row>
    <row r="59" spans="1:3" x14ac:dyDescent="0.2">
      <c r="C59" s="278"/>
    </row>
    <row r="60" spans="1:3" x14ac:dyDescent="0.2">
      <c r="C60" s="278"/>
    </row>
  </sheetData>
  <mergeCells count="8">
    <mergeCell ref="C1:D3"/>
    <mergeCell ref="C4:D4"/>
    <mergeCell ref="B6:C6"/>
    <mergeCell ref="B7:C7"/>
    <mergeCell ref="A8:B8"/>
    <mergeCell ref="C8:C10"/>
    <mergeCell ref="A9:A10"/>
    <mergeCell ref="B9:B10"/>
  </mergeCells>
  <pageMargins left="0.98425196850393704" right="0" top="0.59055118110236227" bottom="0.39370078740157483" header="0.51181102362204722" footer="0.31496062992125984"/>
  <pageSetup paperSize="9" scale="5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191"/>
  <sheetViews>
    <sheetView tabSelected="1" view="pageBreakPreview" zoomScale="110" zoomScaleNormal="115" zoomScaleSheetLayoutView="110" workbookViewId="0">
      <selection activeCell="C5" sqref="C5:H5"/>
    </sheetView>
  </sheetViews>
  <sheetFormatPr defaultRowHeight="12.75" x14ac:dyDescent="0.2"/>
  <cols>
    <col min="1" max="1" width="59.140625" customWidth="1"/>
    <col min="2" max="2" width="6.28515625" customWidth="1"/>
    <col min="3" max="3" width="6.7109375" customWidth="1"/>
    <col min="4" max="4" width="6.42578125" customWidth="1"/>
    <col min="5" max="5" width="12.5703125" customWidth="1"/>
    <col min="6" max="6" width="7.42578125" customWidth="1"/>
    <col min="7" max="7" width="9.140625" hidden="1" customWidth="1"/>
    <col min="8" max="8" width="15.5703125" customWidth="1"/>
  </cols>
  <sheetData>
    <row r="1" spans="1:9" ht="16.5" customHeight="1" x14ac:dyDescent="0.2">
      <c r="A1" s="5"/>
      <c r="B1" s="5"/>
      <c r="C1" s="330" t="s">
        <v>419</v>
      </c>
      <c r="D1" s="330"/>
      <c r="E1" s="330"/>
      <c r="F1" s="330"/>
      <c r="G1" s="330"/>
      <c r="H1" s="330"/>
    </row>
    <row r="2" spans="1:9" ht="12.75" customHeight="1" x14ac:dyDescent="0.2">
      <c r="A2" s="6"/>
      <c r="B2" s="6"/>
      <c r="C2" s="330"/>
      <c r="D2" s="330"/>
      <c r="E2" s="330"/>
      <c r="F2" s="330"/>
      <c r="G2" s="330"/>
      <c r="H2" s="330"/>
    </row>
    <row r="3" spans="1:9" x14ac:dyDescent="0.2">
      <c r="A3" s="6"/>
      <c r="B3" s="6"/>
      <c r="C3" s="330"/>
      <c r="D3" s="330"/>
      <c r="E3" s="330"/>
      <c r="F3" s="330"/>
      <c r="G3" s="330"/>
      <c r="H3" s="330"/>
    </row>
    <row r="4" spans="1:9" ht="20.25" customHeight="1" x14ac:dyDescent="0.2">
      <c r="A4" s="6"/>
      <c r="B4" s="6"/>
      <c r="C4" s="330"/>
      <c r="D4" s="330"/>
      <c r="E4" s="330"/>
      <c r="F4" s="330"/>
      <c r="G4" s="330"/>
      <c r="H4" s="330"/>
    </row>
    <row r="5" spans="1:9" x14ac:dyDescent="0.2">
      <c r="A5" s="234"/>
      <c r="B5" s="234"/>
      <c r="C5" s="330" t="s">
        <v>425</v>
      </c>
      <c r="D5" s="330"/>
      <c r="E5" s="330"/>
      <c r="F5" s="330"/>
      <c r="G5" s="330"/>
      <c r="H5" s="330"/>
    </row>
    <row r="6" spans="1:9" ht="61.5" customHeight="1" x14ac:dyDescent="0.2">
      <c r="A6" s="328" t="s">
        <v>271</v>
      </c>
      <c r="B6" s="328"/>
      <c r="C6" s="328"/>
      <c r="D6" s="328"/>
      <c r="E6" s="328"/>
      <c r="F6" s="328"/>
      <c r="G6" s="328"/>
      <c r="H6" s="328"/>
    </row>
    <row r="7" spans="1:9" x14ac:dyDescent="0.2">
      <c r="A7" s="7"/>
      <c r="B7" s="7"/>
      <c r="C7" s="7"/>
      <c r="D7" s="7"/>
      <c r="E7" s="7"/>
      <c r="F7" s="329"/>
      <c r="G7" s="329"/>
      <c r="H7" s="89" t="s">
        <v>108</v>
      </c>
    </row>
    <row r="8" spans="1:9" ht="14.25" customHeight="1" x14ac:dyDescent="0.2">
      <c r="A8" s="333" t="s">
        <v>31</v>
      </c>
      <c r="B8" s="334" t="s">
        <v>32</v>
      </c>
      <c r="C8" s="331" t="s">
        <v>33</v>
      </c>
      <c r="D8" s="331" t="s">
        <v>34</v>
      </c>
      <c r="E8" s="331" t="s">
        <v>35</v>
      </c>
      <c r="F8" s="331" t="s">
        <v>36</v>
      </c>
      <c r="G8" s="331"/>
      <c r="H8" s="90" t="s">
        <v>37</v>
      </c>
    </row>
    <row r="9" spans="1:9" ht="56.25" customHeight="1" x14ac:dyDescent="0.2">
      <c r="A9" s="333"/>
      <c r="B9" s="335"/>
      <c r="C9" s="331"/>
      <c r="D9" s="331"/>
      <c r="E9" s="331"/>
      <c r="F9" s="331"/>
      <c r="G9" s="331"/>
      <c r="H9" s="90" t="s">
        <v>38</v>
      </c>
    </row>
    <row r="10" spans="1:9" x14ac:dyDescent="0.2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336">
        <v>6</v>
      </c>
      <c r="G10" s="336"/>
      <c r="H10" s="8">
        <v>7</v>
      </c>
    </row>
    <row r="11" spans="1:9" x14ac:dyDescent="0.2">
      <c r="A11" s="9" t="s">
        <v>39</v>
      </c>
      <c r="B11" s="9"/>
      <c r="C11" s="10"/>
      <c r="D11" s="11"/>
      <c r="E11" s="11"/>
      <c r="F11" s="332"/>
      <c r="G11" s="332"/>
      <c r="H11" s="73">
        <f>H12</f>
        <v>22765.599999999999</v>
      </c>
      <c r="I11" s="134"/>
    </row>
    <row r="12" spans="1:9" ht="25.5" x14ac:dyDescent="0.2">
      <c r="A12" s="9" t="s">
        <v>125</v>
      </c>
      <c r="B12" s="9">
        <v>330</v>
      </c>
      <c r="C12" s="10"/>
      <c r="D12" s="11"/>
      <c r="E12" s="11"/>
      <c r="F12" s="11"/>
      <c r="G12" s="11"/>
      <c r="H12" s="73">
        <f>H13+H77+H83+H97+H103+H150</f>
        <v>22765.599999999999</v>
      </c>
    </row>
    <row r="13" spans="1:9" ht="15.75" customHeight="1" x14ac:dyDescent="0.2">
      <c r="A13" s="12" t="s">
        <v>40</v>
      </c>
      <c r="B13" s="12">
        <v>330</v>
      </c>
      <c r="C13" s="13" t="s">
        <v>41</v>
      </c>
      <c r="D13" s="2"/>
      <c r="E13" s="14"/>
      <c r="F13" s="337"/>
      <c r="G13" s="337"/>
      <c r="H13" s="74">
        <f>H14+H18+H28+H39+H43+H47+H51</f>
        <v>15799.7</v>
      </c>
    </row>
    <row r="14" spans="1:9" ht="25.5" customHeight="1" x14ac:dyDescent="0.2">
      <c r="A14" s="12" t="s">
        <v>43</v>
      </c>
      <c r="B14" s="12">
        <v>330</v>
      </c>
      <c r="C14" s="13" t="s">
        <v>41</v>
      </c>
      <c r="D14" s="2" t="s">
        <v>44</v>
      </c>
      <c r="E14" s="15"/>
      <c r="F14" s="338"/>
      <c r="G14" s="338"/>
      <c r="H14" s="74">
        <f>H15</f>
        <v>2866.8</v>
      </c>
    </row>
    <row r="15" spans="1:9" x14ac:dyDescent="0.2">
      <c r="A15" s="16" t="s">
        <v>45</v>
      </c>
      <c r="B15" s="16">
        <v>330</v>
      </c>
      <c r="C15" s="18" t="s">
        <v>41</v>
      </c>
      <c r="D15" s="19" t="s">
        <v>44</v>
      </c>
      <c r="E15" s="19" t="s">
        <v>149</v>
      </c>
      <c r="F15" s="338"/>
      <c r="G15" s="338"/>
      <c r="H15" s="75">
        <f>H16</f>
        <v>2866.8</v>
      </c>
    </row>
    <row r="16" spans="1:9" ht="25.5" x14ac:dyDescent="0.2">
      <c r="A16" s="16" t="s">
        <v>127</v>
      </c>
      <c r="B16" s="16">
        <v>330</v>
      </c>
      <c r="C16" s="18" t="s">
        <v>41</v>
      </c>
      <c r="D16" s="20" t="s">
        <v>44</v>
      </c>
      <c r="E16" s="20" t="s">
        <v>150</v>
      </c>
      <c r="F16" s="339"/>
      <c r="G16" s="339"/>
      <c r="H16" s="75">
        <f>H17</f>
        <v>2866.8</v>
      </c>
    </row>
    <row r="17" spans="1:8" ht="51" customHeight="1" x14ac:dyDescent="0.2">
      <c r="A17" s="22" t="s">
        <v>46</v>
      </c>
      <c r="B17" s="22">
        <v>330</v>
      </c>
      <c r="C17" s="23" t="s">
        <v>41</v>
      </c>
      <c r="D17" s="184" t="s">
        <v>44</v>
      </c>
      <c r="E17" s="184" t="s">
        <v>150</v>
      </c>
      <c r="F17" s="340">
        <v>100</v>
      </c>
      <c r="G17" s="340"/>
      <c r="H17" s="76">
        <f>2810.4+16.8+39.6</f>
        <v>2866.8</v>
      </c>
    </row>
    <row r="18" spans="1:8" ht="39.75" customHeight="1" x14ac:dyDescent="0.2">
      <c r="A18" s="26" t="s">
        <v>151</v>
      </c>
      <c r="B18" s="26">
        <v>330</v>
      </c>
      <c r="C18" s="29" t="s">
        <v>41</v>
      </c>
      <c r="D18" s="41" t="s">
        <v>67</v>
      </c>
      <c r="E18" s="41"/>
      <c r="F18" s="3"/>
      <c r="G18" s="3"/>
      <c r="H18" s="77">
        <f>H19</f>
        <v>9.5</v>
      </c>
    </row>
    <row r="19" spans="1:8" ht="16.5" customHeight="1" x14ac:dyDescent="0.2">
      <c r="A19" s="17" t="s">
        <v>152</v>
      </c>
      <c r="B19" s="17">
        <v>330</v>
      </c>
      <c r="C19" s="44" t="s">
        <v>41</v>
      </c>
      <c r="D19" s="30" t="s">
        <v>67</v>
      </c>
      <c r="E19" s="30" t="s">
        <v>153</v>
      </c>
      <c r="F19" s="31"/>
      <c r="G19" s="31"/>
      <c r="H19" s="78">
        <f>H20+H23</f>
        <v>9.5</v>
      </c>
    </row>
    <row r="20" spans="1:8" ht="16.5" hidden="1" customHeight="1" x14ac:dyDescent="0.2">
      <c r="A20" s="17" t="s">
        <v>158</v>
      </c>
      <c r="B20" s="17">
        <v>330</v>
      </c>
      <c r="C20" s="44" t="s">
        <v>41</v>
      </c>
      <c r="D20" s="30" t="s">
        <v>67</v>
      </c>
      <c r="E20" s="30" t="s">
        <v>159</v>
      </c>
      <c r="F20" s="31"/>
      <c r="G20" s="31"/>
      <c r="H20" s="78">
        <f>H21</f>
        <v>0</v>
      </c>
    </row>
    <row r="21" spans="1:8" ht="28.5" hidden="1" customHeight="1" x14ac:dyDescent="0.2">
      <c r="A21" s="17" t="s">
        <v>127</v>
      </c>
      <c r="B21" s="17">
        <v>330</v>
      </c>
      <c r="C21" s="44" t="s">
        <v>41</v>
      </c>
      <c r="D21" s="30" t="s">
        <v>67</v>
      </c>
      <c r="E21" s="30" t="s">
        <v>160</v>
      </c>
      <c r="F21" s="31"/>
      <c r="G21" s="31"/>
      <c r="H21" s="78">
        <f>H22</f>
        <v>0</v>
      </c>
    </row>
    <row r="22" spans="1:8" ht="51.75" hidden="1" customHeight="1" x14ac:dyDescent="0.2">
      <c r="A22" s="27" t="s">
        <v>46</v>
      </c>
      <c r="B22" s="27">
        <v>330</v>
      </c>
      <c r="C22" s="45" t="s">
        <v>41</v>
      </c>
      <c r="D22" s="33" t="s">
        <v>67</v>
      </c>
      <c r="E22" s="33" t="s">
        <v>160</v>
      </c>
      <c r="F22" s="34">
        <v>100</v>
      </c>
      <c r="G22" s="34"/>
      <c r="H22" s="60"/>
    </row>
    <row r="23" spans="1:8" ht="16.5" customHeight="1" x14ac:dyDescent="0.2">
      <c r="A23" s="17" t="s">
        <v>154</v>
      </c>
      <c r="B23" s="17">
        <v>330</v>
      </c>
      <c r="C23" s="44" t="s">
        <v>41</v>
      </c>
      <c r="D23" s="30" t="s">
        <v>67</v>
      </c>
      <c r="E23" s="30" t="s">
        <v>155</v>
      </c>
      <c r="F23" s="31"/>
      <c r="G23" s="31"/>
      <c r="H23" s="78">
        <f>H24</f>
        <v>9.5</v>
      </c>
    </row>
    <row r="24" spans="1:8" ht="25.5" customHeight="1" x14ac:dyDescent="0.2">
      <c r="A24" s="17" t="s">
        <v>127</v>
      </c>
      <c r="B24" s="17">
        <v>330</v>
      </c>
      <c r="C24" s="44" t="s">
        <v>41</v>
      </c>
      <c r="D24" s="30" t="s">
        <v>67</v>
      </c>
      <c r="E24" s="30" t="s">
        <v>156</v>
      </c>
      <c r="F24" s="31"/>
      <c r="G24" s="31"/>
      <c r="H24" s="78">
        <f>H26+H27</f>
        <v>9.5</v>
      </c>
    </row>
    <row r="25" spans="1:8" ht="54" hidden="1" customHeight="1" x14ac:dyDescent="0.2">
      <c r="A25" s="27" t="s">
        <v>46</v>
      </c>
      <c r="B25" s="27">
        <v>330</v>
      </c>
      <c r="C25" s="45" t="s">
        <v>41</v>
      </c>
      <c r="D25" s="33" t="s">
        <v>67</v>
      </c>
      <c r="E25" s="33" t="s">
        <v>156</v>
      </c>
      <c r="F25" s="34">
        <v>100</v>
      </c>
      <c r="G25" s="34"/>
      <c r="H25" s="79"/>
    </row>
    <row r="26" spans="1:8" ht="27.75" customHeight="1" x14ac:dyDescent="0.2">
      <c r="A26" s="27" t="s">
        <v>157</v>
      </c>
      <c r="B26" s="27">
        <v>330</v>
      </c>
      <c r="C26" s="45" t="s">
        <v>41</v>
      </c>
      <c r="D26" s="33" t="s">
        <v>67</v>
      </c>
      <c r="E26" s="33" t="s">
        <v>156</v>
      </c>
      <c r="F26" s="34">
        <v>200</v>
      </c>
      <c r="G26" s="34"/>
      <c r="H26" s="79">
        <v>6</v>
      </c>
    </row>
    <row r="27" spans="1:8" x14ac:dyDescent="0.2">
      <c r="A27" s="27" t="s">
        <v>60</v>
      </c>
      <c r="B27" s="27">
        <v>330</v>
      </c>
      <c r="C27" s="45" t="s">
        <v>41</v>
      </c>
      <c r="D27" s="253" t="s">
        <v>67</v>
      </c>
      <c r="E27" s="253" t="s">
        <v>156</v>
      </c>
      <c r="F27" s="252">
        <v>800</v>
      </c>
      <c r="G27" s="252"/>
      <c r="H27" s="79">
        <v>3.5</v>
      </c>
    </row>
    <row r="28" spans="1:8" ht="38.25" x14ac:dyDescent="0.2">
      <c r="A28" s="12" t="s">
        <v>47</v>
      </c>
      <c r="B28" s="12">
        <v>330</v>
      </c>
      <c r="C28" s="13" t="s">
        <v>41</v>
      </c>
      <c r="D28" s="2" t="s">
        <v>48</v>
      </c>
      <c r="E28" s="19"/>
      <c r="F28" s="340"/>
      <c r="G28" s="340"/>
      <c r="H28" s="74">
        <f>H29+H34</f>
        <v>12013.900000000001</v>
      </c>
    </row>
    <row r="29" spans="1:8" ht="38.25" x14ac:dyDescent="0.2">
      <c r="A29" s="26" t="s">
        <v>217</v>
      </c>
      <c r="B29" s="26">
        <v>330</v>
      </c>
      <c r="C29" s="29" t="s">
        <v>41</v>
      </c>
      <c r="D29" s="29" t="s">
        <v>48</v>
      </c>
      <c r="E29" s="41" t="s">
        <v>200</v>
      </c>
      <c r="F29" s="228"/>
      <c r="G29" s="228"/>
      <c r="H29" s="77">
        <f>H30</f>
        <v>2900.7</v>
      </c>
    </row>
    <row r="30" spans="1:8" ht="25.5" x14ac:dyDescent="0.2">
      <c r="A30" s="26" t="s">
        <v>299</v>
      </c>
      <c r="B30" s="26">
        <v>330</v>
      </c>
      <c r="C30" s="29" t="s">
        <v>41</v>
      </c>
      <c r="D30" s="29" t="s">
        <v>48</v>
      </c>
      <c r="E30" s="41" t="s">
        <v>201</v>
      </c>
      <c r="F30" s="228"/>
      <c r="G30" s="228"/>
      <c r="H30" s="77">
        <f>H31</f>
        <v>2900.7</v>
      </c>
    </row>
    <row r="31" spans="1:8" ht="38.25" x14ac:dyDescent="0.2">
      <c r="A31" s="17" t="s">
        <v>295</v>
      </c>
      <c r="B31" s="17">
        <v>330</v>
      </c>
      <c r="C31" s="44" t="s">
        <v>41</v>
      </c>
      <c r="D31" s="44" t="s">
        <v>48</v>
      </c>
      <c r="E31" s="30" t="s">
        <v>202</v>
      </c>
      <c r="F31" s="227"/>
      <c r="G31" s="227"/>
      <c r="H31" s="78">
        <f>H32</f>
        <v>2900.7</v>
      </c>
    </row>
    <row r="32" spans="1:8" ht="25.5" x14ac:dyDescent="0.2">
      <c r="A32" s="17" t="s">
        <v>300</v>
      </c>
      <c r="B32" s="17">
        <v>330</v>
      </c>
      <c r="C32" s="44" t="s">
        <v>41</v>
      </c>
      <c r="D32" s="44" t="s">
        <v>48</v>
      </c>
      <c r="E32" s="30" t="s">
        <v>202</v>
      </c>
      <c r="F32" s="227"/>
      <c r="G32" s="227"/>
      <c r="H32" s="78">
        <f>H33</f>
        <v>2900.7</v>
      </c>
    </row>
    <row r="33" spans="1:8" ht="25.5" x14ac:dyDescent="0.2">
      <c r="A33" s="27" t="s">
        <v>163</v>
      </c>
      <c r="B33" s="17">
        <v>330</v>
      </c>
      <c r="C33" s="32" t="s">
        <v>41</v>
      </c>
      <c r="D33" s="226" t="s">
        <v>48</v>
      </c>
      <c r="E33" s="225" t="s">
        <v>202</v>
      </c>
      <c r="F33" s="225">
        <v>200</v>
      </c>
      <c r="G33" s="225"/>
      <c r="H33" s="79">
        <f>2900.7</f>
        <v>2900.7</v>
      </c>
    </row>
    <row r="34" spans="1:8" ht="13.5" x14ac:dyDescent="0.25">
      <c r="A34" s="26" t="s">
        <v>128</v>
      </c>
      <c r="B34" s="26">
        <v>330</v>
      </c>
      <c r="C34" s="28" t="s">
        <v>41</v>
      </c>
      <c r="D34" s="41" t="s">
        <v>48</v>
      </c>
      <c r="E34" s="41" t="s">
        <v>161</v>
      </c>
      <c r="F34" s="341"/>
      <c r="G34" s="341"/>
      <c r="H34" s="77">
        <f>H35</f>
        <v>9113.2000000000007</v>
      </c>
    </row>
    <row r="35" spans="1:8" ht="27.75" customHeight="1" x14ac:dyDescent="0.2">
      <c r="A35" s="16" t="s">
        <v>127</v>
      </c>
      <c r="B35" s="16">
        <v>330</v>
      </c>
      <c r="C35" s="18" t="s">
        <v>41</v>
      </c>
      <c r="D35" s="19" t="s">
        <v>48</v>
      </c>
      <c r="E35" s="19" t="s">
        <v>162</v>
      </c>
      <c r="F35" s="338"/>
      <c r="G35" s="338"/>
      <c r="H35" s="75">
        <f>H36+H37+H38</f>
        <v>9113.2000000000007</v>
      </c>
    </row>
    <row r="36" spans="1:8" ht="52.5" customHeight="1" x14ac:dyDescent="0.2">
      <c r="A36" s="22" t="s">
        <v>46</v>
      </c>
      <c r="B36" s="16">
        <v>330</v>
      </c>
      <c r="C36" s="23" t="s">
        <v>41</v>
      </c>
      <c r="D36" s="183" t="s">
        <v>48</v>
      </c>
      <c r="E36" s="184" t="s">
        <v>162</v>
      </c>
      <c r="F36" s="340">
        <v>100</v>
      </c>
      <c r="G36" s="340"/>
      <c r="H36" s="76">
        <f>6215.7+45.6+88.4+354.6+215.7+65.2</f>
        <v>6985.2</v>
      </c>
    </row>
    <row r="37" spans="1:8" ht="25.5" customHeight="1" x14ac:dyDescent="0.2">
      <c r="A37" s="22" t="s">
        <v>163</v>
      </c>
      <c r="B37" s="16">
        <v>330</v>
      </c>
      <c r="C37" s="23" t="s">
        <v>41</v>
      </c>
      <c r="D37" s="184" t="s">
        <v>48</v>
      </c>
      <c r="E37" s="184" t="s">
        <v>162</v>
      </c>
      <c r="F37" s="184">
        <v>200</v>
      </c>
      <c r="G37" s="183"/>
      <c r="H37" s="76">
        <f>1644.9+10+175.3+58.7</f>
        <v>1888.9</v>
      </c>
    </row>
    <row r="38" spans="1:8" x14ac:dyDescent="0.2">
      <c r="A38" s="22" t="s">
        <v>60</v>
      </c>
      <c r="B38" s="16">
        <v>330</v>
      </c>
      <c r="C38" s="204" t="s">
        <v>41</v>
      </c>
      <c r="D38" s="184" t="s">
        <v>48</v>
      </c>
      <c r="E38" s="184" t="s">
        <v>162</v>
      </c>
      <c r="F38" s="184" t="s">
        <v>173</v>
      </c>
      <c r="G38" s="183"/>
      <c r="H38" s="76">
        <f>230.1+9</f>
        <v>239.1</v>
      </c>
    </row>
    <row r="39" spans="1:8" ht="42" customHeight="1" x14ac:dyDescent="0.2">
      <c r="A39" s="26" t="s">
        <v>50</v>
      </c>
      <c r="B39" s="26">
        <v>330</v>
      </c>
      <c r="C39" s="28" t="s">
        <v>41</v>
      </c>
      <c r="D39" s="41" t="s">
        <v>51</v>
      </c>
      <c r="E39" s="30"/>
      <c r="F39" s="342"/>
      <c r="G39" s="342"/>
      <c r="H39" s="77">
        <f>H40</f>
        <v>463.9</v>
      </c>
    </row>
    <row r="40" spans="1:8" s="55" customFormat="1" ht="17.25" customHeight="1" x14ac:dyDescent="0.2">
      <c r="A40" s="17" t="s">
        <v>129</v>
      </c>
      <c r="B40" s="17">
        <v>330</v>
      </c>
      <c r="C40" s="203" t="s">
        <v>41</v>
      </c>
      <c r="D40" s="30" t="s">
        <v>51</v>
      </c>
      <c r="E40" s="30" t="s">
        <v>164</v>
      </c>
      <c r="F40" s="342"/>
      <c r="G40" s="342"/>
      <c r="H40" s="78">
        <f>H41</f>
        <v>463.9</v>
      </c>
    </row>
    <row r="41" spans="1:8" ht="39" customHeight="1" x14ac:dyDescent="0.2">
      <c r="A41" s="17" t="s">
        <v>212</v>
      </c>
      <c r="B41" s="17">
        <v>330</v>
      </c>
      <c r="C41" s="203" t="s">
        <v>41</v>
      </c>
      <c r="D41" s="30" t="s">
        <v>51</v>
      </c>
      <c r="E41" s="30" t="s">
        <v>165</v>
      </c>
      <c r="F41" s="345"/>
      <c r="G41" s="345"/>
      <c r="H41" s="78">
        <f>H42</f>
        <v>463.9</v>
      </c>
    </row>
    <row r="42" spans="1:8" ht="14.25" customHeight="1" x14ac:dyDescent="0.2">
      <c r="A42" s="27" t="s">
        <v>52</v>
      </c>
      <c r="B42" s="27">
        <v>330</v>
      </c>
      <c r="C42" s="32" t="s">
        <v>41</v>
      </c>
      <c r="D42" s="33" t="s">
        <v>51</v>
      </c>
      <c r="E42" s="161" t="s">
        <v>165</v>
      </c>
      <c r="F42" s="343" t="s">
        <v>53</v>
      </c>
      <c r="G42" s="343"/>
      <c r="H42" s="79">
        <v>463.9</v>
      </c>
    </row>
    <row r="43" spans="1:8" ht="15" customHeight="1" x14ac:dyDescent="0.2">
      <c r="A43" s="26" t="s">
        <v>54</v>
      </c>
      <c r="B43" s="12">
        <v>330</v>
      </c>
      <c r="C43" s="28" t="s">
        <v>41</v>
      </c>
      <c r="D43" s="29" t="s">
        <v>55</v>
      </c>
      <c r="E43" s="25"/>
      <c r="F43" s="25"/>
      <c r="G43" s="25"/>
      <c r="H43" s="77">
        <f>H44</f>
        <v>100</v>
      </c>
    </row>
    <row r="44" spans="1:8" x14ac:dyDescent="0.2">
      <c r="A44" s="26" t="s">
        <v>129</v>
      </c>
      <c r="B44" s="12">
        <v>330</v>
      </c>
      <c r="C44" s="29" t="s">
        <v>41</v>
      </c>
      <c r="D44" s="29" t="s">
        <v>55</v>
      </c>
      <c r="E44" s="41" t="s">
        <v>164</v>
      </c>
      <c r="F44" s="3"/>
      <c r="G44" s="3"/>
      <c r="H44" s="77">
        <f>H45</f>
        <v>100</v>
      </c>
    </row>
    <row r="45" spans="1:8" s="260" customFormat="1" x14ac:dyDescent="0.2">
      <c r="A45" s="17" t="s">
        <v>336</v>
      </c>
      <c r="B45" s="16">
        <v>330</v>
      </c>
      <c r="C45" s="44" t="s">
        <v>41</v>
      </c>
      <c r="D45" s="44" t="s">
        <v>55</v>
      </c>
      <c r="E45" s="30" t="s">
        <v>337</v>
      </c>
      <c r="F45" s="254"/>
      <c r="G45" s="254"/>
      <c r="H45" s="78">
        <f>H46</f>
        <v>100</v>
      </c>
    </row>
    <row r="46" spans="1:8" ht="28.5" customHeight="1" x14ac:dyDescent="0.2">
      <c r="A46" s="27" t="s">
        <v>60</v>
      </c>
      <c r="B46" s="17">
        <v>330</v>
      </c>
      <c r="C46" s="32" t="s">
        <v>41</v>
      </c>
      <c r="D46" s="33" t="s">
        <v>55</v>
      </c>
      <c r="E46" s="252" t="s">
        <v>337</v>
      </c>
      <c r="F46" s="34">
        <v>800</v>
      </c>
      <c r="G46" s="25"/>
      <c r="H46" s="76">
        <v>100</v>
      </c>
    </row>
    <row r="47" spans="1:8" ht="17.25" customHeight="1" x14ac:dyDescent="0.2">
      <c r="A47" s="12" t="s">
        <v>56</v>
      </c>
      <c r="B47" s="12">
        <v>330</v>
      </c>
      <c r="C47" s="13" t="s">
        <v>41</v>
      </c>
      <c r="D47" s="14">
        <v>11</v>
      </c>
      <c r="E47" s="14"/>
      <c r="F47" s="337" t="s">
        <v>57</v>
      </c>
      <c r="G47" s="337"/>
      <c r="H47" s="74">
        <f>H48</f>
        <v>100</v>
      </c>
    </row>
    <row r="48" spans="1:8" ht="17.25" customHeight="1" x14ac:dyDescent="0.2">
      <c r="A48" s="16" t="s">
        <v>166</v>
      </c>
      <c r="B48" s="16">
        <v>330</v>
      </c>
      <c r="C48" s="18" t="s">
        <v>41</v>
      </c>
      <c r="D48" s="185">
        <v>11</v>
      </c>
      <c r="E48" s="185" t="s">
        <v>167</v>
      </c>
      <c r="F48" s="338"/>
      <c r="G48" s="338"/>
      <c r="H48" s="75">
        <f>H49</f>
        <v>100</v>
      </c>
    </row>
    <row r="49" spans="1:8" ht="15.75" customHeight="1" x14ac:dyDescent="0.2">
      <c r="A49" s="16" t="s">
        <v>168</v>
      </c>
      <c r="B49" s="16">
        <v>330</v>
      </c>
      <c r="C49" s="18" t="s">
        <v>41</v>
      </c>
      <c r="D49" s="185">
        <v>11</v>
      </c>
      <c r="E49" s="185" t="s">
        <v>169</v>
      </c>
      <c r="F49" s="338"/>
      <c r="G49" s="338"/>
      <c r="H49" s="75">
        <f>H50</f>
        <v>100</v>
      </c>
    </row>
    <row r="50" spans="1:8" ht="15" customHeight="1" x14ac:dyDescent="0.2">
      <c r="A50" s="35" t="s">
        <v>60</v>
      </c>
      <c r="B50" s="16">
        <v>330</v>
      </c>
      <c r="C50" s="23" t="s">
        <v>41</v>
      </c>
      <c r="D50" s="183">
        <v>11</v>
      </c>
      <c r="E50" s="183" t="s">
        <v>169</v>
      </c>
      <c r="F50" s="340">
        <v>800</v>
      </c>
      <c r="G50" s="340"/>
      <c r="H50" s="76">
        <v>100</v>
      </c>
    </row>
    <row r="51" spans="1:8" x14ac:dyDescent="0.2">
      <c r="A51" s="12" t="s">
        <v>62</v>
      </c>
      <c r="B51" s="12">
        <v>330</v>
      </c>
      <c r="C51" s="13" t="s">
        <v>41</v>
      </c>
      <c r="D51" s="14">
        <v>13</v>
      </c>
      <c r="E51" s="14" t="s">
        <v>57</v>
      </c>
      <c r="F51" s="337"/>
      <c r="G51" s="337"/>
      <c r="H51" s="74">
        <f>H54+H64+H67+H59</f>
        <v>245.60000000000002</v>
      </c>
    </row>
    <row r="52" spans="1:8" hidden="1" x14ac:dyDescent="0.2">
      <c r="A52" s="17"/>
      <c r="B52" s="16"/>
      <c r="C52" s="36"/>
      <c r="D52" s="37"/>
      <c r="E52" s="37"/>
      <c r="F52" s="38"/>
      <c r="G52" s="39"/>
      <c r="H52" s="80"/>
    </row>
    <row r="53" spans="1:8" ht="24.75" hidden="1" customHeight="1" x14ac:dyDescent="0.2">
      <c r="A53" s="17"/>
      <c r="B53" s="17"/>
      <c r="C53" s="36"/>
      <c r="D53" s="37"/>
      <c r="E53" s="37"/>
      <c r="F53" s="40"/>
      <c r="G53" s="14"/>
      <c r="H53" s="78"/>
    </row>
    <row r="54" spans="1:8" ht="44.25" customHeight="1" x14ac:dyDescent="0.25">
      <c r="A54" s="26" t="s">
        <v>227</v>
      </c>
      <c r="B54" s="148">
        <v>330</v>
      </c>
      <c r="C54" s="68" t="s">
        <v>41</v>
      </c>
      <c r="D54" s="68" t="s">
        <v>63</v>
      </c>
      <c r="E54" s="68" t="s">
        <v>194</v>
      </c>
      <c r="F54" s="153"/>
      <c r="G54" s="140"/>
      <c r="H54" s="77">
        <f>H55</f>
        <v>27.8</v>
      </c>
    </row>
    <row r="55" spans="1:8" ht="30" customHeight="1" x14ac:dyDescent="0.25">
      <c r="A55" s="26" t="s">
        <v>260</v>
      </c>
      <c r="B55" s="148">
        <v>330</v>
      </c>
      <c r="C55" s="68" t="s">
        <v>41</v>
      </c>
      <c r="D55" s="68" t="s">
        <v>63</v>
      </c>
      <c r="E55" s="68" t="s">
        <v>225</v>
      </c>
      <c r="F55" s="153"/>
      <c r="G55" s="155"/>
      <c r="H55" s="77">
        <f>H56</f>
        <v>27.8</v>
      </c>
    </row>
    <row r="56" spans="1:8" ht="40.5" customHeight="1" x14ac:dyDescent="0.2">
      <c r="A56" s="17" t="s">
        <v>338</v>
      </c>
      <c r="B56" s="70" t="s">
        <v>172</v>
      </c>
      <c r="C56" s="37" t="s">
        <v>41</v>
      </c>
      <c r="D56" s="37" t="s">
        <v>63</v>
      </c>
      <c r="E56" s="37" t="s">
        <v>226</v>
      </c>
      <c r="F56" s="40"/>
      <c r="G56" s="250"/>
      <c r="H56" s="78">
        <f>H57</f>
        <v>27.8</v>
      </c>
    </row>
    <row r="57" spans="1:8" ht="25.5" x14ac:dyDescent="0.2">
      <c r="A57" s="17" t="s">
        <v>219</v>
      </c>
      <c r="B57" s="70" t="s">
        <v>172</v>
      </c>
      <c r="C57" s="37" t="s">
        <v>41</v>
      </c>
      <c r="D57" s="37" t="s">
        <v>63</v>
      </c>
      <c r="E57" s="37" t="s">
        <v>226</v>
      </c>
      <c r="F57" s="40"/>
      <c r="G57" s="250"/>
      <c r="H57" s="78">
        <f>H58</f>
        <v>27.8</v>
      </c>
    </row>
    <row r="58" spans="1:8" ht="32.25" customHeight="1" x14ac:dyDescent="0.25">
      <c r="A58" s="27" t="s">
        <v>157</v>
      </c>
      <c r="B58" s="71" t="s">
        <v>172</v>
      </c>
      <c r="C58" s="40" t="s">
        <v>41</v>
      </c>
      <c r="D58" s="40" t="s">
        <v>63</v>
      </c>
      <c r="E58" s="40" t="s">
        <v>226</v>
      </c>
      <c r="F58" s="40" t="s">
        <v>64</v>
      </c>
      <c r="G58" s="159"/>
      <c r="H58" s="79">
        <v>27.8</v>
      </c>
    </row>
    <row r="59" spans="1:8" ht="39.75" hidden="1" customHeight="1" x14ac:dyDescent="0.2">
      <c r="A59" s="26" t="s">
        <v>217</v>
      </c>
      <c r="B59" s="148" t="s">
        <v>172</v>
      </c>
      <c r="C59" s="68" t="s">
        <v>41</v>
      </c>
      <c r="D59" s="68" t="s">
        <v>63</v>
      </c>
      <c r="E59" s="68" t="s">
        <v>200</v>
      </c>
      <c r="F59" s="68"/>
      <c r="G59" s="249"/>
      <c r="H59" s="77">
        <f>H60</f>
        <v>0</v>
      </c>
    </row>
    <row r="60" spans="1:8" hidden="1" x14ac:dyDescent="0.2">
      <c r="A60" s="26" t="s">
        <v>330</v>
      </c>
      <c r="B60" s="148" t="s">
        <v>172</v>
      </c>
      <c r="C60" s="68" t="s">
        <v>41</v>
      </c>
      <c r="D60" s="68" t="s">
        <v>63</v>
      </c>
      <c r="E60" s="68" t="s">
        <v>340</v>
      </c>
      <c r="F60" s="68"/>
      <c r="G60" s="249"/>
      <c r="H60" s="77">
        <f>H61</f>
        <v>0</v>
      </c>
    </row>
    <row r="61" spans="1:8" ht="32.25" hidden="1" customHeight="1" x14ac:dyDescent="0.2">
      <c r="A61" s="17" t="s">
        <v>326</v>
      </c>
      <c r="B61" s="70" t="s">
        <v>172</v>
      </c>
      <c r="C61" s="37" t="s">
        <v>41</v>
      </c>
      <c r="D61" s="37" t="s">
        <v>63</v>
      </c>
      <c r="E61" s="37" t="s">
        <v>341</v>
      </c>
      <c r="F61" s="37"/>
      <c r="G61" s="250"/>
      <c r="H61" s="78">
        <f>H62</f>
        <v>0</v>
      </c>
    </row>
    <row r="62" spans="1:8" ht="32.25" hidden="1" customHeight="1" x14ac:dyDescent="0.2">
      <c r="A62" s="17" t="s">
        <v>339</v>
      </c>
      <c r="B62" s="70" t="s">
        <v>172</v>
      </c>
      <c r="C62" s="37" t="s">
        <v>41</v>
      </c>
      <c r="D62" s="37" t="s">
        <v>63</v>
      </c>
      <c r="E62" s="37" t="s">
        <v>341</v>
      </c>
      <c r="F62" s="37"/>
      <c r="G62" s="250"/>
      <c r="H62" s="78">
        <f>H63</f>
        <v>0</v>
      </c>
    </row>
    <row r="63" spans="1:8" ht="32.25" hidden="1" customHeight="1" x14ac:dyDescent="0.25">
      <c r="A63" s="27" t="s">
        <v>157</v>
      </c>
      <c r="B63" s="71" t="s">
        <v>172</v>
      </c>
      <c r="C63" s="40" t="s">
        <v>41</v>
      </c>
      <c r="D63" s="40" t="s">
        <v>63</v>
      </c>
      <c r="E63" s="40" t="s">
        <v>341</v>
      </c>
      <c r="F63" s="40" t="s">
        <v>64</v>
      </c>
      <c r="G63" s="255"/>
      <c r="H63" s="79">
        <v>0</v>
      </c>
    </row>
    <row r="64" spans="1:8" ht="13.5" customHeight="1" x14ac:dyDescent="0.2">
      <c r="A64" s="43" t="s">
        <v>126</v>
      </c>
      <c r="B64" s="26">
        <v>330</v>
      </c>
      <c r="C64" s="68" t="s">
        <v>41</v>
      </c>
      <c r="D64" s="68" t="s">
        <v>63</v>
      </c>
      <c r="E64" s="68" t="s">
        <v>170</v>
      </c>
      <c r="F64" s="68"/>
      <c r="G64" s="140"/>
      <c r="H64" s="77">
        <f>H65</f>
        <v>24.5</v>
      </c>
    </row>
    <row r="65" spans="1:8" ht="39.75" customHeight="1" x14ac:dyDescent="0.2">
      <c r="A65" s="201" t="s">
        <v>301</v>
      </c>
      <c r="B65" s="16">
        <v>330</v>
      </c>
      <c r="C65" s="36" t="s">
        <v>41</v>
      </c>
      <c r="D65" s="37" t="s">
        <v>63</v>
      </c>
      <c r="E65" s="37" t="s">
        <v>171</v>
      </c>
      <c r="F65" s="38"/>
      <c r="G65" s="202"/>
      <c r="H65" s="80">
        <f>H66</f>
        <v>24.5</v>
      </c>
    </row>
    <row r="66" spans="1:8" ht="32.25" customHeight="1" x14ac:dyDescent="0.2">
      <c r="A66" s="35" t="s">
        <v>157</v>
      </c>
      <c r="B66" s="17">
        <v>330</v>
      </c>
      <c r="C66" s="36" t="s">
        <v>41</v>
      </c>
      <c r="D66" s="37" t="s">
        <v>63</v>
      </c>
      <c r="E66" s="37" t="s">
        <v>171</v>
      </c>
      <c r="F66" s="40" t="s">
        <v>64</v>
      </c>
      <c r="G66" s="155"/>
      <c r="H66" s="79">
        <v>24.5</v>
      </c>
    </row>
    <row r="67" spans="1:8" ht="16.5" customHeight="1" x14ac:dyDescent="0.2">
      <c r="A67" s="147" t="s">
        <v>129</v>
      </c>
      <c r="B67" s="148">
        <v>330</v>
      </c>
      <c r="C67" s="68" t="s">
        <v>41</v>
      </c>
      <c r="D67" s="68" t="s">
        <v>63</v>
      </c>
      <c r="E67" s="68" t="s">
        <v>164</v>
      </c>
      <c r="F67" s="68"/>
      <c r="G67" s="2"/>
      <c r="H67" s="240">
        <f>H68+H71</f>
        <v>193.3</v>
      </c>
    </row>
    <row r="68" spans="1:8" ht="16.5" customHeight="1" x14ac:dyDescent="0.2">
      <c r="A68" s="69" t="s">
        <v>312</v>
      </c>
      <c r="B68" s="70" t="s">
        <v>172</v>
      </c>
      <c r="C68" s="37" t="s">
        <v>41</v>
      </c>
      <c r="D68" s="37" t="s">
        <v>63</v>
      </c>
      <c r="E68" s="37" t="s">
        <v>311</v>
      </c>
      <c r="F68" s="37"/>
      <c r="G68" s="19"/>
      <c r="H68" s="238">
        <f>H69+H70</f>
        <v>163.30000000000001</v>
      </c>
    </row>
    <row r="69" spans="1:8" ht="25.5" x14ac:dyDescent="0.2">
      <c r="A69" s="35" t="s">
        <v>157</v>
      </c>
      <c r="B69" s="71" t="s">
        <v>172</v>
      </c>
      <c r="C69" s="40" t="s">
        <v>41</v>
      </c>
      <c r="D69" s="40" t="s">
        <v>63</v>
      </c>
      <c r="E69" s="40" t="s">
        <v>311</v>
      </c>
      <c r="F69" s="40" t="s">
        <v>64</v>
      </c>
      <c r="G69" s="230"/>
      <c r="H69" s="239">
        <v>157.5</v>
      </c>
    </row>
    <row r="70" spans="1:8" ht="15" customHeight="1" x14ac:dyDescent="0.25">
      <c r="A70" s="35" t="s">
        <v>60</v>
      </c>
      <c r="B70" s="71" t="s">
        <v>172</v>
      </c>
      <c r="C70" s="40" t="s">
        <v>41</v>
      </c>
      <c r="D70" s="40" t="s">
        <v>63</v>
      </c>
      <c r="E70" s="40" t="s">
        <v>311</v>
      </c>
      <c r="F70" s="40" t="s">
        <v>173</v>
      </c>
      <c r="G70" s="72"/>
      <c r="H70" s="239">
        <v>5.8</v>
      </c>
    </row>
    <row r="71" spans="1:8" ht="25.5" x14ac:dyDescent="0.2">
      <c r="A71" s="69" t="s">
        <v>265</v>
      </c>
      <c r="B71" s="70" t="s">
        <v>172</v>
      </c>
      <c r="C71" s="37" t="s">
        <v>41</v>
      </c>
      <c r="D71" s="37" t="s">
        <v>63</v>
      </c>
      <c r="E71" s="37" t="s">
        <v>266</v>
      </c>
      <c r="F71" s="37"/>
      <c r="G71" s="2"/>
      <c r="H71" s="81">
        <f>H72</f>
        <v>30</v>
      </c>
    </row>
    <row r="72" spans="1:8" ht="26.25" x14ac:dyDescent="0.25">
      <c r="A72" s="35" t="s">
        <v>157</v>
      </c>
      <c r="B72" s="71" t="s">
        <v>172</v>
      </c>
      <c r="C72" s="40" t="s">
        <v>41</v>
      </c>
      <c r="D72" s="40" t="s">
        <v>63</v>
      </c>
      <c r="E72" s="40" t="s">
        <v>266</v>
      </c>
      <c r="F72" s="40" t="s">
        <v>64</v>
      </c>
      <c r="G72" s="72"/>
      <c r="H72" s="82">
        <v>30</v>
      </c>
    </row>
    <row r="73" spans="1:8" ht="25.5" hidden="1" x14ac:dyDescent="0.2">
      <c r="A73" s="69" t="s">
        <v>367</v>
      </c>
      <c r="B73" s="70" t="s">
        <v>172</v>
      </c>
      <c r="C73" s="37" t="s">
        <v>41</v>
      </c>
      <c r="D73" s="37" t="s">
        <v>63</v>
      </c>
      <c r="E73" s="37"/>
      <c r="F73" s="37"/>
      <c r="G73" s="2"/>
      <c r="H73" s="238">
        <f>H74</f>
        <v>0</v>
      </c>
    </row>
    <row r="74" spans="1:8" ht="26.25" hidden="1" x14ac:dyDescent="0.25">
      <c r="A74" s="35" t="s">
        <v>157</v>
      </c>
      <c r="B74" s="71" t="s">
        <v>172</v>
      </c>
      <c r="C74" s="40" t="s">
        <v>41</v>
      </c>
      <c r="D74" s="40" t="s">
        <v>63</v>
      </c>
      <c r="E74" s="40"/>
      <c r="F74" s="40" t="s">
        <v>64</v>
      </c>
      <c r="G74" s="72"/>
      <c r="H74" s="239"/>
    </row>
    <row r="75" spans="1:8" ht="25.5" hidden="1" x14ac:dyDescent="0.2">
      <c r="A75" s="69" t="s">
        <v>368</v>
      </c>
      <c r="B75" s="70" t="s">
        <v>172</v>
      </c>
      <c r="C75" s="37" t="s">
        <v>41</v>
      </c>
      <c r="D75" s="37" t="s">
        <v>63</v>
      </c>
      <c r="E75" s="37"/>
      <c r="F75" s="37"/>
      <c r="G75" s="2"/>
      <c r="H75" s="238">
        <f>H76</f>
        <v>0</v>
      </c>
    </row>
    <row r="76" spans="1:8" ht="26.25" hidden="1" x14ac:dyDescent="0.25">
      <c r="A76" s="35" t="s">
        <v>157</v>
      </c>
      <c r="B76" s="71" t="s">
        <v>172</v>
      </c>
      <c r="C76" s="40" t="s">
        <v>41</v>
      </c>
      <c r="D76" s="40" t="s">
        <v>63</v>
      </c>
      <c r="E76" s="40"/>
      <c r="F76" s="40" t="s">
        <v>64</v>
      </c>
      <c r="G76" s="72"/>
      <c r="H76" s="239"/>
    </row>
    <row r="77" spans="1:8" ht="16.5" customHeight="1" x14ac:dyDescent="0.2">
      <c r="A77" s="12" t="s">
        <v>65</v>
      </c>
      <c r="B77" s="12">
        <v>330</v>
      </c>
      <c r="C77" s="13" t="s">
        <v>44</v>
      </c>
      <c r="D77" s="2"/>
      <c r="E77" s="141"/>
      <c r="F77" s="340"/>
      <c r="G77" s="340"/>
      <c r="H77" s="74">
        <f>H78</f>
        <v>51.4</v>
      </c>
    </row>
    <row r="78" spans="1:8" ht="14.25" customHeight="1" x14ac:dyDescent="0.2">
      <c r="A78" s="12" t="s">
        <v>66</v>
      </c>
      <c r="B78" s="12">
        <v>330</v>
      </c>
      <c r="C78" s="13" t="s">
        <v>44</v>
      </c>
      <c r="D78" s="155" t="s">
        <v>67</v>
      </c>
      <c r="E78" s="156"/>
      <c r="F78" s="340"/>
      <c r="G78" s="340"/>
      <c r="H78" s="74">
        <f>H79</f>
        <v>51.4</v>
      </c>
    </row>
    <row r="79" spans="1:8" ht="13.5" customHeight="1" x14ac:dyDescent="0.2">
      <c r="A79" s="16" t="s">
        <v>134</v>
      </c>
      <c r="B79" s="16">
        <v>330</v>
      </c>
      <c r="C79" s="18" t="s">
        <v>44</v>
      </c>
      <c r="D79" s="156" t="s">
        <v>67</v>
      </c>
      <c r="E79" s="156" t="s">
        <v>170</v>
      </c>
      <c r="F79" s="338"/>
      <c r="G79" s="338"/>
      <c r="H79" s="75">
        <f>H80</f>
        <v>51.4</v>
      </c>
    </row>
    <row r="80" spans="1:8" ht="38.25" x14ac:dyDescent="0.2">
      <c r="A80" s="16" t="s">
        <v>190</v>
      </c>
      <c r="B80" s="16">
        <v>330</v>
      </c>
      <c r="C80" s="18" t="s">
        <v>44</v>
      </c>
      <c r="D80" s="156" t="s">
        <v>67</v>
      </c>
      <c r="E80" s="156" t="s">
        <v>174</v>
      </c>
      <c r="F80" s="338"/>
      <c r="G80" s="338"/>
      <c r="H80" s="75">
        <f>H82+H81</f>
        <v>51.4</v>
      </c>
    </row>
    <row r="81" spans="1:8" ht="52.5" customHeight="1" x14ac:dyDescent="0.2">
      <c r="A81" s="27" t="s">
        <v>342</v>
      </c>
      <c r="B81" s="16">
        <v>330</v>
      </c>
      <c r="C81" s="23" t="s">
        <v>44</v>
      </c>
      <c r="D81" s="247" t="s">
        <v>67</v>
      </c>
      <c r="E81" s="247" t="s">
        <v>174</v>
      </c>
      <c r="F81" s="246">
        <v>100</v>
      </c>
      <c r="G81" s="246"/>
      <c r="H81" s="75">
        <v>45.8</v>
      </c>
    </row>
    <row r="82" spans="1:8" ht="30" customHeight="1" x14ac:dyDescent="0.2">
      <c r="A82" s="35" t="s">
        <v>157</v>
      </c>
      <c r="B82" s="16">
        <v>330</v>
      </c>
      <c r="C82" s="23" t="s">
        <v>44</v>
      </c>
      <c r="D82" s="154" t="s">
        <v>67</v>
      </c>
      <c r="E82" s="154" t="s">
        <v>174</v>
      </c>
      <c r="F82" s="340">
        <v>200</v>
      </c>
      <c r="G82" s="340"/>
      <c r="H82" s="76">
        <v>5.6</v>
      </c>
    </row>
    <row r="83" spans="1:8" ht="25.5" customHeight="1" x14ac:dyDescent="0.2">
      <c r="A83" s="12" t="s">
        <v>68</v>
      </c>
      <c r="B83" s="12">
        <v>330</v>
      </c>
      <c r="C83" s="13" t="s">
        <v>67</v>
      </c>
      <c r="D83" s="14"/>
      <c r="E83" s="14"/>
      <c r="F83" s="337"/>
      <c r="G83" s="337"/>
      <c r="H83" s="74">
        <f>H84+H93</f>
        <v>365.09999999999997</v>
      </c>
    </row>
    <row r="84" spans="1:8" ht="26.25" customHeight="1" x14ac:dyDescent="0.2">
      <c r="A84" s="12" t="s">
        <v>69</v>
      </c>
      <c r="B84" s="12">
        <v>330</v>
      </c>
      <c r="C84" s="13" t="s">
        <v>67</v>
      </c>
      <c r="D84" s="155" t="s">
        <v>70</v>
      </c>
      <c r="E84" s="155"/>
      <c r="F84" s="337"/>
      <c r="G84" s="337"/>
      <c r="H84" s="74">
        <f>H86</f>
        <v>43.199999999999996</v>
      </c>
    </row>
    <row r="85" spans="1:8" ht="25.5" x14ac:dyDescent="0.2">
      <c r="A85" s="12" t="s">
        <v>262</v>
      </c>
      <c r="B85" s="12">
        <v>330</v>
      </c>
      <c r="C85" s="152" t="s">
        <v>67</v>
      </c>
      <c r="D85" s="2" t="s">
        <v>70</v>
      </c>
      <c r="E85" s="155" t="s">
        <v>175</v>
      </c>
      <c r="F85" s="155"/>
      <c r="G85" s="155"/>
      <c r="H85" s="74">
        <f>H86</f>
        <v>43.199999999999996</v>
      </c>
    </row>
    <row r="86" spans="1:8" ht="38.25" x14ac:dyDescent="0.2">
      <c r="A86" s="12" t="s">
        <v>261</v>
      </c>
      <c r="B86" s="12">
        <v>330</v>
      </c>
      <c r="C86" s="13" t="s">
        <v>67</v>
      </c>
      <c r="D86" s="155" t="s">
        <v>70</v>
      </c>
      <c r="E86" s="155" t="s">
        <v>176</v>
      </c>
      <c r="F86" s="337"/>
      <c r="G86" s="337"/>
      <c r="H86" s="74">
        <f>H87+H89+H91</f>
        <v>43.199999999999996</v>
      </c>
    </row>
    <row r="87" spans="1:8" ht="29.25" customHeight="1" x14ac:dyDescent="0.2">
      <c r="A87" s="16" t="s">
        <v>192</v>
      </c>
      <c r="B87" s="200">
        <v>330</v>
      </c>
      <c r="C87" s="20" t="s">
        <v>67</v>
      </c>
      <c r="D87" s="19" t="s">
        <v>70</v>
      </c>
      <c r="E87" s="19" t="s">
        <v>176</v>
      </c>
      <c r="F87" s="156"/>
      <c r="G87" s="156"/>
      <c r="H87" s="75">
        <f>H88</f>
        <v>10.4</v>
      </c>
    </row>
    <row r="88" spans="1:8" ht="27.75" customHeight="1" x14ac:dyDescent="0.2">
      <c r="A88" s="35" t="s">
        <v>157</v>
      </c>
      <c r="B88" s="16">
        <v>330</v>
      </c>
      <c r="C88" s="23" t="s">
        <v>67</v>
      </c>
      <c r="D88" s="154" t="s">
        <v>70</v>
      </c>
      <c r="E88" s="154" t="s">
        <v>176</v>
      </c>
      <c r="F88" s="340">
        <v>200</v>
      </c>
      <c r="G88" s="340"/>
      <c r="H88" s="76">
        <v>10.4</v>
      </c>
    </row>
    <row r="89" spans="1:8" ht="27.75" hidden="1" customHeight="1" x14ac:dyDescent="0.2">
      <c r="A89" s="16" t="s">
        <v>193</v>
      </c>
      <c r="B89" s="200">
        <v>330</v>
      </c>
      <c r="C89" s="20" t="s">
        <v>67</v>
      </c>
      <c r="D89" s="19" t="s">
        <v>70</v>
      </c>
      <c r="E89" s="19" t="s">
        <v>176</v>
      </c>
      <c r="F89" s="156"/>
      <c r="G89" s="156"/>
      <c r="H89" s="75">
        <f>H90</f>
        <v>0</v>
      </c>
    </row>
    <row r="90" spans="1:8" ht="27.75" hidden="1" customHeight="1" x14ac:dyDescent="0.2">
      <c r="A90" s="35" t="s">
        <v>157</v>
      </c>
      <c r="B90" s="16">
        <v>330</v>
      </c>
      <c r="C90" s="23" t="s">
        <v>67</v>
      </c>
      <c r="D90" s="154" t="s">
        <v>70</v>
      </c>
      <c r="E90" s="154" t="s">
        <v>176</v>
      </c>
      <c r="F90" s="340">
        <v>200</v>
      </c>
      <c r="G90" s="340"/>
      <c r="H90" s="76"/>
    </row>
    <row r="91" spans="1:8" ht="28.5" customHeight="1" x14ac:dyDescent="0.2">
      <c r="A91" s="16" t="s">
        <v>316</v>
      </c>
      <c r="B91" s="200">
        <v>330</v>
      </c>
      <c r="C91" s="20" t="s">
        <v>67</v>
      </c>
      <c r="D91" s="19" t="s">
        <v>70</v>
      </c>
      <c r="E91" s="19" t="s">
        <v>176</v>
      </c>
      <c r="F91" s="156"/>
      <c r="G91" s="156"/>
      <c r="H91" s="75">
        <f>H92</f>
        <v>32.799999999999997</v>
      </c>
    </row>
    <row r="92" spans="1:8" ht="27.75" customHeight="1" x14ac:dyDescent="0.2">
      <c r="A92" s="35" t="s">
        <v>157</v>
      </c>
      <c r="B92" s="16">
        <v>330</v>
      </c>
      <c r="C92" s="23" t="s">
        <v>67</v>
      </c>
      <c r="D92" s="154" t="s">
        <v>70</v>
      </c>
      <c r="E92" s="154" t="s">
        <v>176</v>
      </c>
      <c r="F92" s="340">
        <v>200</v>
      </c>
      <c r="G92" s="340"/>
      <c r="H92" s="76">
        <v>32.799999999999997</v>
      </c>
    </row>
    <row r="93" spans="1:8" ht="15" customHeight="1" x14ac:dyDescent="0.2">
      <c r="A93" s="12" t="s">
        <v>71</v>
      </c>
      <c r="B93" s="12">
        <v>330</v>
      </c>
      <c r="C93" s="13" t="s">
        <v>67</v>
      </c>
      <c r="D93" s="186" t="s">
        <v>72</v>
      </c>
      <c r="E93" s="186"/>
      <c r="F93" s="337"/>
      <c r="G93" s="337"/>
      <c r="H93" s="74">
        <f>H95</f>
        <v>321.89999999999998</v>
      </c>
    </row>
    <row r="94" spans="1:8" ht="15" customHeight="1" x14ac:dyDescent="0.2">
      <c r="A94" s="12" t="s">
        <v>129</v>
      </c>
      <c r="B94" s="12">
        <v>330</v>
      </c>
      <c r="C94" s="152" t="s">
        <v>67</v>
      </c>
      <c r="D94" s="2">
        <v>10</v>
      </c>
      <c r="E94" s="2" t="s">
        <v>164</v>
      </c>
      <c r="F94" s="2"/>
      <c r="G94" s="186"/>
      <c r="H94" s="74">
        <f>H95</f>
        <v>321.89999999999998</v>
      </c>
    </row>
    <row r="95" spans="1:8" ht="15.75" customHeight="1" x14ac:dyDescent="0.2">
      <c r="A95" s="16" t="s">
        <v>71</v>
      </c>
      <c r="B95" s="16">
        <v>330</v>
      </c>
      <c r="C95" s="18" t="s">
        <v>67</v>
      </c>
      <c r="D95" s="185" t="s">
        <v>72</v>
      </c>
      <c r="E95" s="185" t="s">
        <v>177</v>
      </c>
      <c r="F95" s="338"/>
      <c r="G95" s="338"/>
      <c r="H95" s="75">
        <f>H96</f>
        <v>321.89999999999998</v>
      </c>
    </row>
    <row r="96" spans="1:8" ht="27.75" customHeight="1" x14ac:dyDescent="0.2">
      <c r="A96" s="35" t="s">
        <v>157</v>
      </c>
      <c r="B96" s="16">
        <v>330</v>
      </c>
      <c r="C96" s="23" t="s">
        <v>67</v>
      </c>
      <c r="D96" s="183" t="s">
        <v>72</v>
      </c>
      <c r="E96" s="183" t="s">
        <v>177</v>
      </c>
      <c r="F96" s="340">
        <v>200</v>
      </c>
      <c r="G96" s="340"/>
      <c r="H96" s="76">
        <f>308.1-102.8+116.6</f>
        <v>321.89999999999998</v>
      </c>
    </row>
    <row r="97" spans="1:9" x14ac:dyDescent="0.2">
      <c r="A97" s="43" t="s">
        <v>277</v>
      </c>
      <c r="B97" s="148">
        <v>330</v>
      </c>
      <c r="C97" s="29" t="s">
        <v>48</v>
      </c>
      <c r="D97" s="41"/>
      <c r="E97" s="41"/>
      <c r="F97" s="41"/>
      <c r="G97" s="220"/>
      <c r="H97" s="77">
        <f>H98</f>
        <v>60</v>
      </c>
    </row>
    <row r="98" spans="1:9" x14ac:dyDescent="0.2">
      <c r="A98" s="43" t="s">
        <v>278</v>
      </c>
      <c r="B98" s="148" t="s">
        <v>172</v>
      </c>
      <c r="C98" s="29" t="s">
        <v>48</v>
      </c>
      <c r="D98" s="41" t="s">
        <v>279</v>
      </c>
      <c r="E98" s="41"/>
      <c r="F98" s="41"/>
      <c r="G98" s="220"/>
      <c r="H98" s="77">
        <f>H99</f>
        <v>60</v>
      </c>
    </row>
    <row r="99" spans="1:9" ht="51" customHeight="1" x14ac:dyDescent="0.2">
      <c r="A99" s="43" t="s">
        <v>280</v>
      </c>
      <c r="B99" s="148" t="s">
        <v>172</v>
      </c>
      <c r="C99" s="29" t="s">
        <v>48</v>
      </c>
      <c r="D99" s="41" t="s">
        <v>279</v>
      </c>
      <c r="E99" s="41" t="s">
        <v>283</v>
      </c>
      <c r="F99" s="41"/>
      <c r="G99" s="220"/>
      <c r="H99" s="77">
        <f>H100</f>
        <v>60</v>
      </c>
    </row>
    <row r="100" spans="1:9" ht="42.75" customHeight="1" x14ac:dyDescent="0.2">
      <c r="A100" s="224" t="s">
        <v>281</v>
      </c>
      <c r="B100" s="70" t="s">
        <v>172</v>
      </c>
      <c r="C100" s="44" t="s">
        <v>48</v>
      </c>
      <c r="D100" s="30" t="s">
        <v>279</v>
      </c>
      <c r="E100" s="30" t="s">
        <v>282</v>
      </c>
      <c r="F100" s="30"/>
      <c r="G100" s="222"/>
      <c r="H100" s="78">
        <f>H101+H102</f>
        <v>60</v>
      </c>
    </row>
    <row r="101" spans="1:9" ht="27.75" customHeight="1" x14ac:dyDescent="0.2">
      <c r="A101" s="35" t="s">
        <v>157</v>
      </c>
      <c r="B101" s="200" t="s">
        <v>172</v>
      </c>
      <c r="C101" s="204" t="s">
        <v>48</v>
      </c>
      <c r="D101" s="219" t="s">
        <v>279</v>
      </c>
      <c r="E101" s="219" t="s">
        <v>282</v>
      </c>
      <c r="F101" s="219" t="s">
        <v>64</v>
      </c>
      <c r="G101" s="218"/>
      <c r="H101" s="76">
        <v>10</v>
      </c>
    </row>
    <row r="102" spans="1:9" x14ac:dyDescent="0.2">
      <c r="A102" s="35" t="s">
        <v>60</v>
      </c>
      <c r="B102" s="200" t="s">
        <v>172</v>
      </c>
      <c r="C102" s="204" t="s">
        <v>48</v>
      </c>
      <c r="D102" s="233" t="s">
        <v>279</v>
      </c>
      <c r="E102" s="233" t="s">
        <v>282</v>
      </c>
      <c r="F102" s="233" t="s">
        <v>173</v>
      </c>
      <c r="G102" s="232"/>
      <c r="H102" s="76">
        <v>50</v>
      </c>
    </row>
    <row r="103" spans="1:9" ht="15" customHeight="1" x14ac:dyDescent="0.25">
      <c r="A103" s="12" t="s">
        <v>73</v>
      </c>
      <c r="B103" s="12">
        <v>330</v>
      </c>
      <c r="C103" s="13" t="s">
        <v>74</v>
      </c>
      <c r="D103" s="2"/>
      <c r="E103" s="14"/>
      <c r="F103" s="347"/>
      <c r="G103" s="347"/>
      <c r="H103" s="74">
        <f>H117+H123+H140+H104</f>
        <v>4477.3</v>
      </c>
      <c r="I103" s="134"/>
    </row>
    <row r="104" spans="1:9" ht="15" customHeight="1" x14ac:dyDescent="0.2">
      <c r="A104" s="12" t="s">
        <v>75</v>
      </c>
      <c r="B104" s="12">
        <v>330</v>
      </c>
      <c r="C104" s="4" t="s">
        <v>74</v>
      </c>
      <c r="D104" s="14" t="s">
        <v>41</v>
      </c>
      <c r="E104" s="15"/>
      <c r="F104" s="340"/>
      <c r="G104" s="340"/>
      <c r="H104" s="74">
        <f>H105+H114</f>
        <v>2157.6999999999998</v>
      </c>
    </row>
    <row r="105" spans="1:9" ht="39.75" customHeight="1" x14ac:dyDescent="0.25">
      <c r="A105" s="26" t="s">
        <v>227</v>
      </c>
      <c r="B105" s="26">
        <v>330</v>
      </c>
      <c r="C105" s="51" t="s">
        <v>74</v>
      </c>
      <c r="D105" s="3" t="s">
        <v>41</v>
      </c>
      <c r="E105" s="256" t="s">
        <v>194</v>
      </c>
      <c r="F105" s="341"/>
      <c r="G105" s="341"/>
      <c r="H105" s="77">
        <f>H106</f>
        <v>2122.5</v>
      </c>
    </row>
    <row r="106" spans="1:9" ht="39" customHeight="1" x14ac:dyDescent="0.2">
      <c r="A106" s="43" t="s">
        <v>332</v>
      </c>
      <c r="B106" s="26">
        <v>330</v>
      </c>
      <c r="C106" s="51" t="s">
        <v>74</v>
      </c>
      <c r="D106" s="256" t="s">
        <v>41</v>
      </c>
      <c r="E106" s="256" t="s">
        <v>343</v>
      </c>
      <c r="F106" s="346"/>
      <c r="G106" s="346"/>
      <c r="H106" s="77">
        <f>H107</f>
        <v>2122.5</v>
      </c>
    </row>
    <row r="107" spans="1:9" ht="52.5" customHeight="1" x14ac:dyDescent="0.2">
      <c r="A107" s="224" t="s">
        <v>333</v>
      </c>
      <c r="B107" s="17">
        <v>330</v>
      </c>
      <c r="C107" s="44" t="s">
        <v>74</v>
      </c>
      <c r="D107" s="30" t="s">
        <v>41</v>
      </c>
      <c r="E107" s="30" t="s">
        <v>344</v>
      </c>
      <c r="F107" s="30"/>
      <c r="G107" s="254"/>
      <c r="H107" s="78">
        <f>H108+H110+H112</f>
        <v>2122.5</v>
      </c>
    </row>
    <row r="108" spans="1:9" ht="25.5" x14ac:dyDescent="0.2">
      <c r="A108" s="224" t="s">
        <v>345</v>
      </c>
      <c r="B108" s="17">
        <v>330</v>
      </c>
      <c r="C108" s="44" t="s">
        <v>74</v>
      </c>
      <c r="D108" s="30" t="s">
        <v>41</v>
      </c>
      <c r="E108" s="30" t="s">
        <v>344</v>
      </c>
      <c r="F108" s="30"/>
      <c r="G108" s="254"/>
      <c r="H108" s="78">
        <f>H109</f>
        <v>1000</v>
      </c>
    </row>
    <row r="109" spans="1:9" ht="27" customHeight="1" x14ac:dyDescent="0.2">
      <c r="A109" s="35" t="s">
        <v>157</v>
      </c>
      <c r="B109" s="27">
        <v>330</v>
      </c>
      <c r="C109" s="42" t="s">
        <v>74</v>
      </c>
      <c r="D109" s="25" t="s">
        <v>41</v>
      </c>
      <c r="E109" s="251" t="s">
        <v>344</v>
      </c>
      <c r="F109" s="340">
        <v>200</v>
      </c>
      <c r="G109" s="340"/>
      <c r="H109" s="76">
        <v>1000</v>
      </c>
    </row>
    <row r="110" spans="1:9" ht="27" customHeight="1" x14ac:dyDescent="0.2">
      <c r="A110" s="224" t="s">
        <v>346</v>
      </c>
      <c r="B110" s="17">
        <v>330</v>
      </c>
      <c r="C110" s="44" t="s">
        <v>74</v>
      </c>
      <c r="D110" s="30" t="s">
        <v>41</v>
      </c>
      <c r="E110" s="30" t="s">
        <v>344</v>
      </c>
      <c r="F110" s="254"/>
      <c r="G110" s="254"/>
      <c r="H110" s="78">
        <f>H111</f>
        <v>580.70000000000005</v>
      </c>
    </row>
    <row r="111" spans="1:9" ht="27" customHeight="1" x14ac:dyDescent="0.2">
      <c r="A111" s="35" t="s">
        <v>157</v>
      </c>
      <c r="B111" s="27">
        <v>330</v>
      </c>
      <c r="C111" s="42" t="s">
        <v>74</v>
      </c>
      <c r="D111" s="251" t="s">
        <v>41</v>
      </c>
      <c r="E111" s="251" t="s">
        <v>344</v>
      </c>
      <c r="F111" s="340">
        <v>200</v>
      </c>
      <c r="G111" s="340"/>
      <c r="H111" s="76">
        <v>580.70000000000005</v>
      </c>
    </row>
    <row r="112" spans="1:9" ht="27" customHeight="1" x14ac:dyDescent="0.2">
      <c r="A112" s="224" t="s">
        <v>378</v>
      </c>
      <c r="B112" s="17">
        <v>330</v>
      </c>
      <c r="C112" s="44" t="s">
        <v>74</v>
      </c>
      <c r="D112" s="30" t="s">
        <v>41</v>
      </c>
      <c r="E112" s="30" t="s">
        <v>344</v>
      </c>
      <c r="F112" s="269"/>
      <c r="G112" s="269"/>
      <c r="H112" s="78">
        <f>H113</f>
        <v>541.79999999999995</v>
      </c>
    </row>
    <row r="113" spans="1:8" ht="27" customHeight="1" x14ac:dyDescent="0.2">
      <c r="A113" s="35" t="s">
        <v>157</v>
      </c>
      <c r="B113" s="27">
        <v>330</v>
      </c>
      <c r="C113" s="42" t="s">
        <v>74</v>
      </c>
      <c r="D113" s="268" t="s">
        <v>41</v>
      </c>
      <c r="E113" s="268" t="s">
        <v>344</v>
      </c>
      <c r="F113" s="340">
        <v>200</v>
      </c>
      <c r="G113" s="340"/>
      <c r="H113" s="76">
        <v>541.79999999999995</v>
      </c>
    </row>
    <row r="114" spans="1:8" x14ac:dyDescent="0.2">
      <c r="A114" s="43" t="s">
        <v>129</v>
      </c>
      <c r="B114" s="26">
        <v>330</v>
      </c>
      <c r="C114" s="29" t="s">
        <v>74</v>
      </c>
      <c r="D114" s="41" t="s">
        <v>41</v>
      </c>
      <c r="E114" s="41" t="s">
        <v>356</v>
      </c>
      <c r="F114" s="41"/>
      <c r="G114" s="265"/>
      <c r="H114" s="77">
        <f>H115</f>
        <v>35.200000000000003</v>
      </c>
    </row>
    <row r="115" spans="1:8" x14ac:dyDescent="0.2">
      <c r="A115" s="43" t="s">
        <v>354</v>
      </c>
      <c r="B115" s="26">
        <v>330</v>
      </c>
      <c r="C115" s="29" t="s">
        <v>74</v>
      </c>
      <c r="D115" s="41" t="s">
        <v>41</v>
      </c>
      <c r="E115" s="41" t="s">
        <v>355</v>
      </c>
      <c r="F115" s="41"/>
      <c r="G115" s="265"/>
      <c r="H115" s="77">
        <f>H116</f>
        <v>35.200000000000003</v>
      </c>
    </row>
    <row r="116" spans="1:8" ht="27" customHeight="1" x14ac:dyDescent="0.2">
      <c r="A116" s="35" t="s">
        <v>157</v>
      </c>
      <c r="B116" s="27">
        <v>330</v>
      </c>
      <c r="C116" s="204" t="s">
        <v>74</v>
      </c>
      <c r="D116" s="264" t="s">
        <v>41</v>
      </c>
      <c r="E116" s="264" t="s">
        <v>355</v>
      </c>
      <c r="F116" s="264" t="s">
        <v>64</v>
      </c>
      <c r="G116" s="263"/>
      <c r="H116" s="76">
        <f>4.5+30.7</f>
        <v>35.200000000000003</v>
      </c>
    </row>
    <row r="117" spans="1:8" ht="14.25" customHeight="1" x14ac:dyDescent="0.2">
      <c r="A117" s="12" t="s">
        <v>76</v>
      </c>
      <c r="B117" s="12">
        <v>330</v>
      </c>
      <c r="C117" s="152" t="s">
        <v>74</v>
      </c>
      <c r="D117" s="2" t="s">
        <v>44</v>
      </c>
      <c r="E117" s="19"/>
      <c r="F117" s="344"/>
      <c r="G117" s="344"/>
      <c r="H117" s="74">
        <f>H118</f>
        <v>50.3</v>
      </c>
    </row>
    <row r="118" spans="1:8" ht="38.25" customHeight="1" x14ac:dyDescent="0.2">
      <c r="A118" s="147" t="s">
        <v>227</v>
      </c>
      <c r="B118" s="12">
        <v>330</v>
      </c>
      <c r="C118" s="152" t="s">
        <v>74</v>
      </c>
      <c r="D118" s="2" t="s">
        <v>44</v>
      </c>
      <c r="E118" s="2" t="s">
        <v>194</v>
      </c>
      <c r="F118" s="2"/>
      <c r="G118" s="2"/>
      <c r="H118" s="74">
        <f>H119</f>
        <v>50.3</v>
      </c>
    </row>
    <row r="119" spans="1:8" ht="26.25" customHeight="1" x14ac:dyDescent="0.2">
      <c r="A119" s="147" t="s">
        <v>274</v>
      </c>
      <c r="B119" s="12">
        <v>330</v>
      </c>
      <c r="C119" s="152" t="s">
        <v>74</v>
      </c>
      <c r="D119" s="2" t="s">
        <v>44</v>
      </c>
      <c r="E119" s="2" t="s">
        <v>198</v>
      </c>
      <c r="F119" s="2"/>
      <c r="G119" s="2"/>
      <c r="H119" s="74">
        <f>H120</f>
        <v>50.3</v>
      </c>
    </row>
    <row r="120" spans="1:8" ht="40.5" customHeight="1" x14ac:dyDescent="0.2">
      <c r="A120" s="224" t="s">
        <v>275</v>
      </c>
      <c r="B120" s="17">
        <v>330</v>
      </c>
      <c r="C120" s="44" t="s">
        <v>74</v>
      </c>
      <c r="D120" s="30" t="s">
        <v>44</v>
      </c>
      <c r="E120" s="30" t="s">
        <v>199</v>
      </c>
      <c r="F120" s="30"/>
      <c r="G120" s="30"/>
      <c r="H120" s="78">
        <f>H121</f>
        <v>50.3</v>
      </c>
    </row>
    <row r="121" spans="1:8" ht="54" customHeight="1" x14ac:dyDescent="0.2">
      <c r="A121" s="69" t="s">
        <v>220</v>
      </c>
      <c r="B121" s="16">
        <v>330</v>
      </c>
      <c r="C121" s="20" t="s">
        <v>74</v>
      </c>
      <c r="D121" s="19" t="s">
        <v>44</v>
      </c>
      <c r="E121" s="19" t="s">
        <v>199</v>
      </c>
      <c r="F121" s="19"/>
      <c r="G121" s="19"/>
      <c r="H121" s="75">
        <f>H122</f>
        <v>50.3</v>
      </c>
    </row>
    <row r="122" spans="1:8" ht="27" customHeight="1" x14ac:dyDescent="0.2">
      <c r="A122" s="35" t="s">
        <v>157</v>
      </c>
      <c r="B122" s="16">
        <v>330</v>
      </c>
      <c r="C122" s="42" t="s">
        <v>74</v>
      </c>
      <c r="D122" s="157" t="s">
        <v>44</v>
      </c>
      <c r="E122" s="154" t="s">
        <v>199</v>
      </c>
      <c r="F122" s="340">
        <v>200</v>
      </c>
      <c r="G122" s="340"/>
      <c r="H122" s="76">
        <v>50.3</v>
      </c>
    </row>
    <row r="123" spans="1:8" x14ac:dyDescent="0.2">
      <c r="A123" s="12" t="s">
        <v>77</v>
      </c>
      <c r="B123" s="12">
        <v>330</v>
      </c>
      <c r="C123" s="4" t="s">
        <v>74</v>
      </c>
      <c r="D123" s="14" t="s">
        <v>67</v>
      </c>
      <c r="E123" s="14"/>
      <c r="F123" s="340"/>
      <c r="G123" s="340"/>
      <c r="H123" s="74">
        <f>H131+H124</f>
        <v>2222.3000000000002</v>
      </c>
    </row>
    <row r="124" spans="1:8" ht="42" customHeight="1" x14ac:dyDescent="0.25">
      <c r="A124" s="26" t="s">
        <v>235</v>
      </c>
      <c r="B124" s="26">
        <v>330</v>
      </c>
      <c r="C124" s="29" t="s">
        <v>74</v>
      </c>
      <c r="D124" s="41" t="s">
        <v>67</v>
      </c>
      <c r="E124" s="41" t="s">
        <v>194</v>
      </c>
      <c r="F124" s="160"/>
      <c r="G124" s="160"/>
      <c r="H124" s="77">
        <f>H125</f>
        <v>862.9</v>
      </c>
    </row>
    <row r="125" spans="1:8" ht="40.5" customHeight="1" x14ac:dyDescent="0.25">
      <c r="A125" s="26" t="s">
        <v>276</v>
      </c>
      <c r="B125" s="26">
        <v>330</v>
      </c>
      <c r="C125" s="29" t="s">
        <v>74</v>
      </c>
      <c r="D125" s="41" t="s">
        <v>67</v>
      </c>
      <c r="E125" s="41" t="s">
        <v>195</v>
      </c>
      <c r="F125" s="160"/>
      <c r="G125" s="160"/>
      <c r="H125" s="77">
        <f>H126</f>
        <v>862.9</v>
      </c>
    </row>
    <row r="126" spans="1:8" ht="54.75" customHeight="1" x14ac:dyDescent="0.2">
      <c r="A126" s="17" t="s">
        <v>273</v>
      </c>
      <c r="B126" s="17">
        <v>330</v>
      </c>
      <c r="C126" s="44" t="s">
        <v>74</v>
      </c>
      <c r="D126" s="30" t="s">
        <v>67</v>
      </c>
      <c r="E126" s="30" t="s">
        <v>196</v>
      </c>
      <c r="F126" s="252"/>
      <c r="G126" s="252"/>
      <c r="H126" s="78">
        <f>H127+H129</f>
        <v>862.9</v>
      </c>
    </row>
    <row r="127" spans="1:8" ht="15" customHeight="1" x14ac:dyDescent="0.2">
      <c r="A127" s="17" t="s">
        <v>197</v>
      </c>
      <c r="B127" s="17">
        <v>330</v>
      </c>
      <c r="C127" s="44" t="s">
        <v>74</v>
      </c>
      <c r="D127" s="30" t="s">
        <v>67</v>
      </c>
      <c r="E127" s="30" t="s">
        <v>196</v>
      </c>
      <c r="F127" s="161"/>
      <c r="G127" s="161"/>
      <c r="H127" s="78">
        <f>H128</f>
        <v>83.9</v>
      </c>
    </row>
    <row r="128" spans="1:8" ht="25.5" x14ac:dyDescent="0.2">
      <c r="A128" s="27" t="s">
        <v>157</v>
      </c>
      <c r="B128" s="27">
        <v>330</v>
      </c>
      <c r="C128" s="45" t="s">
        <v>74</v>
      </c>
      <c r="D128" s="33" t="s">
        <v>67</v>
      </c>
      <c r="E128" s="33" t="s">
        <v>196</v>
      </c>
      <c r="F128" s="161">
        <v>200</v>
      </c>
      <c r="G128" s="161"/>
      <c r="H128" s="79">
        <v>83.9</v>
      </c>
    </row>
    <row r="129" spans="1:8" x14ac:dyDescent="0.2">
      <c r="A129" s="17" t="s">
        <v>78</v>
      </c>
      <c r="B129" s="17">
        <v>330</v>
      </c>
      <c r="C129" s="44" t="s">
        <v>74</v>
      </c>
      <c r="D129" s="30" t="s">
        <v>67</v>
      </c>
      <c r="E129" s="30" t="s">
        <v>196</v>
      </c>
      <c r="F129" s="161"/>
      <c r="G129" s="161"/>
      <c r="H129" s="78">
        <f>H130</f>
        <v>779</v>
      </c>
    </row>
    <row r="130" spans="1:8" ht="25.5" x14ac:dyDescent="0.2">
      <c r="A130" s="27" t="s">
        <v>157</v>
      </c>
      <c r="B130" s="27">
        <v>330</v>
      </c>
      <c r="C130" s="45" t="s">
        <v>74</v>
      </c>
      <c r="D130" s="33" t="s">
        <v>67</v>
      </c>
      <c r="E130" s="33" t="s">
        <v>196</v>
      </c>
      <c r="F130" s="161">
        <v>200</v>
      </c>
      <c r="G130" s="161"/>
      <c r="H130" s="79">
        <v>779</v>
      </c>
    </row>
    <row r="131" spans="1:8" ht="14.25" customHeight="1" x14ac:dyDescent="0.25">
      <c r="A131" s="43" t="s">
        <v>129</v>
      </c>
      <c r="B131" s="26">
        <v>330</v>
      </c>
      <c r="C131" s="29" t="s">
        <v>74</v>
      </c>
      <c r="D131" s="41" t="s">
        <v>67</v>
      </c>
      <c r="E131" s="190" t="s">
        <v>164</v>
      </c>
      <c r="F131" s="187"/>
      <c r="G131" s="187"/>
      <c r="H131" s="205">
        <f>H132+H134+H136+H138</f>
        <v>1359.4</v>
      </c>
    </row>
    <row r="132" spans="1:8" ht="26.25" customHeight="1" x14ac:dyDescent="0.2">
      <c r="A132" s="224" t="s">
        <v>365</v>
      </c>
      <c r="B132" s="17">
        <v>330</v>
      </c>
      <c r="C132" s="44" t="s">
        <v>74</v>
      </c>
      <c r="D132" s="30" t="s">
        <v>67</v>
      </c>
      <c r="E132" s="277" t="s">
        <v>366</v>
      </c>
      <c r="F132" s="275"/>
      <c r="G132" s="275"/>
      <c r="H132" s="78">
        <f>H133</f>
        <v>149.80000000000001</v>
      </c>
    </row>
    <row r="133" spans="1:8" ht="25.5" customHeight="1" x14ac:dyDescent="0.2">
      <c r="A133" s="191" t="s">
        <v>421</v>
      </c>
      <c r="B133" s="27">
        <v>330</v>
      </c>
      <c r="C133" s="45" t="s">
        <v>74</v>
      </c>
      <c r="D133" s="276" t="s">
        <v>67</v>
      </c>
      <c r="E133" s="275" t="s">
        <v>366</v>
      </c>
      <c r="F133" s="275">
        <v>200</v>
      </c>
      <c r="G133" s="275"/>
      <c r="H133" s="79">
        <v>149.80000000000001</v>
      </c>
    </row>
    <row r="134" spans="1:8" ht="15.75" customHeight="1" x14ac:dyDescent="0.2">
      <c r="A134" s="17" t="s">
        <v>178</v>
      </c>
      <c r="B134" s="17">
        <v>330</v>
      </c>
      <c r="C134" s="84" t="s">
        <v>74</v>
      </c>
      <c r="D134" s="188" t="s">
        <v>67</v>
      </c>
      <c r="E134" s="188" t="s">
        <v>179</v>
      </c>
      <c r="F134" s="345"/>
      <c r="G134" s="345"/>
      <c r="H134" s="78">
        <f>H135</f>
        <v>273</v>
      </c>
    </row>
    <row r="135" spans="1:8" ht="27.75" customHeight="1" x14ac:dyDescent="0.2">
      <c r="A135" s="27" t="s">
        <v>157</v>
      </c>
      <c r="B135" s="17">
        <v>330</v>
      </c>
      <c r="C135" s="124" t="s">
        <v>74</v>
      </c>
      <c r="D135" s="189" t="s">
        <v>67</v>
      </c>
      <c r="E135" s="189" t="s">
        <v>179</v>
      </c>
      <c r="F135" s="342">
        <v>200</v>
      </c>
      <c r="G135" s="342"/>
      <c r="H135" s="79">
        <f>173.5+29.5+70</f>
        <v>273</v>
      </c>
    </row>
    <row r="136" spans="1:8" ht="38.25" x14ac:dyDescent="0.2">
      <c r="A136" s="17" t="s">
        <v>306</v>
      </c>
      <c r="B136" s="17">
        <v>330</v>
      </c>
      <c r="C136" s="84" t="s">
        <v>74</v>
      </c>
      <c r="D136" s="188" t="s">
        <v>67</v>
      </c>
      <c r="E136" s="188" t="s">
        <v>180</v>
      </c>
      <c r="F136" s="345"/>
      <c r="G136" s="345"/>
      <c r="H136" s="78">
        <f>H137</f>
        <v>195.4</v>
      </c>
    </row>
    <row r="137" spans="1:8" ht="27.75" customHeight="1" x14ac:dyDescent="0.2">
      <c r="A137" s="27" t="s">
        <v>157</v>
      </c>
      <c r="B137" s="17">
        <v>330</v>
      </c>
      <c r="C137" s="124" t="s">
        <v>74</v>
      </c>
      <c r="D137" s="189" t="s">
        <v>67</v>
      </c>
      <c r="E137" s="189" t="s">
        <v>180</v>
      </c>
      <c r="F137" s="342">
        <v>200</v>
      </c>
      <c r="G137" s="342"/>
      <c r="H137" s="79">
        <v>195.4</v>
      </c>
    </row>
    <row r="138" spans="1:8" ht="18" customHeight="1" x14ac:dyDescent="0.2">
      <c r="A138" s="17" t="s">
        <v>376</v>
      </c>
      <c r="B138" s="17">
        <v>330</v>
      </c>
      <c r="C138" s="84" t="s">
        <v>74</v>
      </c>
      <c r="D138" s="188" t="s">
        <v>67</v>
      </c>
      <c r="E138" s="188" t="s">
        <v>181</v>
      </c>
      <c r="F138" s="345"/>
      <c r="G138" s="345"/>
      <c r="H138" s="78">
        <f>H139</f>
        <v>741.2</v>
      </c>
    </row>
    <row r="139" spans="1:8" ht="27.75" customHeight="1" x14ac:dyDescent="0.2">
      <c r="A139" s="27" t="s">
        <v>157</v>
      </c>
      <c r="B139" s="17">
        <v>330</v>
      </c>
      <c r="C139" s="124" t="s">
        <v>74</v>
      </c>
      <c r="D139" s="189" t="s">
        <v>67</v>
      </c>
      <c r="E139" s="189" t="s">
        <v>181</v>
      </c>
      <c r="F139" s="342">
        <v>200</v>
      </c>
      <c r="G139" s="342"/>
      <c r="H139" s="79">
        <f>77.5+143.7+400+120</f>
        <v>741.2</v>
      </c>
    </row>
    <row r="140" spans="1:8" ht="16.5" customHeight="1" x14ac:dyDescent="0.2">
      <c r="A140" s="149" t="s">
        <v>302</v>
      </c>
      <c r="B140" s="148">
        <v>330</v>
      </c>
      <c r="C140" s="150" t="s">
        <v>74</v>
      </c>
      <c r="D140" s="47" t="s">
        <v>74</v>
      </c>
      <c r="E140" s="47"/>
      <c r="F140" s="41"/>
      <c r="G140" s="142"/>
      <c r="H140" s="151">
        <f>H141</f>
        <v>47</v>
      </c>
    </row>
    <row r="141" spans="1:8" ht="20.25" customHeight="1" x14ac:dyDescent="0.2">
      <c r="A141" s="149" t="s">
        <v>129</v>
      </c>
      <c r="B141" s="148" t="s">
        <v>172</v>
      </c>
      <c r="C141" s="150" t="s">
        <v>74</v>
      </c>
      <c r="D141" s="47" t="s">
        <v>74</v>
      </c>
      <c r="E141" s="47" t="s">
        <v>164</v>
      </c>
      <c r="F141" s="41"/>
      <c r="G141" s="142"/>
      <c r="H141" s="151">
        <f>H142</f>
        <v>47</v>
      </c>
    </row>
    <row r="142" spans="1:8" ht="27.75" customHeight="1" x14ac:dyDescent="0.2">
      <c r="A142" s="149" t="s">
        <v>228</v>
      </c>
      <c r="B142" s="148" t="s">
        <v>172</v>
      </c>
      <c r="C142" s="150" t="s">
        <v>74</v>
      </c>
      <c r="D142" s="47" t="s">
        <v>74</v>
      </c>
      <c r="E142" s="47" t="s">
        <v>229</v>
      </c>
      <c r="F142" s="41"/>
      <c r="G142" s="142"/>
      <c r="H142" s="151">
        <f>H143</f>
        <v>47</v>
      </c>
    </row>
    <row r="143" spans="1:8" ht="16.5" customHeight="1" x14ac:dyDescent="0.2">
      <c r="A143" s="192" t="s">
        <v>222</v>
      </c>
      <c r="B143" s="70" t="s">
        <v>172</v>
      </c>
      <c r="C143" s="193" t="s">
        <v>74</v>
      </c>
      <c r="D143" s="194" t="s">
        <v>74</v>
      </c>
      <c r="E143" s="194" t="s">
        <v>229</v>
      </c>
      <c r="F143" s="30"/>
      <c r="G143" s="158"/>
      <c r="H143" s="195">
        <f>H144</f>
        <v>47</v>
      </c>
    </row>
    <row r="144" spans="1:8" x14ac:dyDescent="0.2">
      <c r="A144" s="196" t="s">
        <v>60</v>
      </c>
      <c r="B144" s="70" t="s">
        <v>172</v>
      </c>
      <c r="C144" s="197" t="s">
        <v>74</v>
      </c>
      <c r="D144" s="198" t="s">
        <v>74</v>
      </c>
      <c r="E144" s="198" t="s">
        <v>229</v>
      </c>
      <c r="F144" s="226" t="s">
        <v>173</v>
      </c>
      <c r="G144" s="161"/>
      <c r="H144" s="199">
        <v>47</v>
      </c>
    </row>
    <row r="145" spans="1:8" hidden="1" x14ac:dyDescent="0.2">
      <c r="A145" s="149" t="s">
        <v>284</v>
      </c>
      <c r="B145" s="148" t="s">
        <v>172</v>
      </c>
      <c r="C145" s="150" t="s">
        <v>55</v>
      </c>
      <c r="D145" s="47"/>
      <c r="E145" s="47"/>
      <c r="F145" s="41"/>
      <c r="G145" s="220"/>
      <c r="H145" s="151"/>
    </row>
    <row r="146" spans="1:8" hidden="1" x14ac:dyDescent="0.2">
      <c r="A146" s="149" t="s">
        <v>285</v>
      </c>
      <c r="B146" s="148" t="s">
        <v>172</v>
      </c>
      <c r="C146" s="150" t="s">
        <v>55</v>
      </c>
      <c r="D146" s="47" t="s">
        <v>55</v>
      </c>
      <c r="E146" s="47"/>
      <c r="F146" s="41"/>
      <c r="G146" s="220"/>
      <c r="H146" s="151"/>
    </row>
    <row r="147" spans="1:8" ht="27.75" hidden="1" customHeight="1" x14ac:dyDescent="0.2">
      <c r="A147" s="149" t="s">
        <v>286</v>
      </c>
      <c r="B147" s="148" t="s">
        <v>172</v>
      </c>
      <c r="C147" s="150" t="s">
        <v>55</v>
      </c>
      <c r="D147" s="47" t="s">
        <v>55</v>
      </c>
      <c r="E147" s="47" t="s">
        <v>288</v>
      </c>
      <c r="F147" s="41"/>
      <c r="G147" s="220"/>
      <c r="H147" s="151"/>
    </row>
    <row r="148" spans="1:8" ht="27.75" hidden="1" customHeight="1" x14ac:dyDescent="0.2">
      <c r="A148" s="192" t="s">
        <v>287</v>
      </c>
      <c r="B148" s="70" t="s">
        <v>172</v>
      </c>
      <c r="C148" s="193" t="s">
        <v>55</v>
      </c>
      <c r="D148" s="194" t="s">
        <v>55</v>
      </c>
      <c r="E148" s="194" t="s">
        <v>289</v>
      </c>
      <c r="F148" s="30"/>
      <c r="G148" s="222"/>
      <c r="H148" s="195"/>
    </row>
    <row r="149" spans="1:8" ht="27.75" hidden="1" customHeight="1" x14ac:dyDescent="0.2">
      <c r="A149" s="196" t="s">
        <v>157</v>
      </c>
      <c r="B149" s="70" t="s">
        <v>172</v>
      </c>
      <c r="C149" s="197" t="s">
        <v>55</v>
      </c>
      <c r="D149" s="198" t="s">
        <v>55</v>
      </c>
      <c r="E149" s="198" t="s">
        <v>289</v>
      </c>
      <c r="F149" s="221" t="s">
        <v>64</v>
      </c>
      <c r="G149" s="223"/>
      <c r="H149" s="199"/>
    </row>
    <row r="150" spans="1:8" ht="15.75" x14ac:dyDescent="0.25">
      <c r="A150" s="48" t="s">
        <v>79</v>
      </c>
      <c r="B150" s="12">
        <v>330</v>
      </c>
      <c r="C150" s="49">
        <v>10</v>
      </c>
      <c r="D150" s="47"/>
      <c r="E150" s="50"/>
      <c r="F150" s="338"/>
      <c r="G150" s="338"/>
      <c r="H150" s="83">
        <f>H151+H179+H186</f>
        <v>2012.1</v>
      </c>
    </row>
    <row r="151" spans="1:8" x14ac:dyDescent="0.2">
      <c r="A151" s="26" t="s">
        <v>80</v>
      </c>
      <c r="B151" s="26">
        <v>330</v>
      </c>
      <c r="C151" s="51">
        <v>10</v>
      </c>
      <c r="D151" s="41" t="s">
        <v>41</v>
      </c>
      <c r="E151" s="142"/>
      <c r="F151" s="346"/>
      <c r="G151" s="346"/>
      <c r="H151" s="77">
        <f t="shared" ref="H151:H154" si="0">H152</f>
        <v>1741.8</v>
      </c>
    </row>
    <row r="152" spans="1:8" s="55" customFormat="1" ht="40.5" customHeight="1" x14ac:dyDescent="0.2">
      <c r="A152" s="26" t="s">
        <v>217</v>
      </c>
      <c r="B152" s="26">
        <v>330</v>
      </c>
      <c r="C152" s="51">
        <v>10</v>
      </c>
      <c r="D152" s="41" t="s">
        <v>41</v>
      </c>
      <c r="E152" s="142" t="s">
        <v>200</v>
      </c>
      <c r="F152" s="142"/>
      <c r="G152" s="142"/>
      <c r="H152" s="77">
        <f t="shared" si="0"/>
        <v>1741.8</v>
      </c>
    </row>
    <row r="153" spans="1:8" s="55" customFormat="1" ht="25.5" x14ac:dyDescent="0.2">
      <c r="A153" s="26" t="s">
        <v>299</v>
      </c>
      <c r="B153" s="26">
        <v>330</v>
      </c>
      <c r="C153" s="51">
        <v>10</v>
      </c>
      <c r="D153" s="41" t="s">
        <v>41</v>
      </c>
      <c r="E153" s="142" t="s">
        <v>201</v>
      </c>
      <c r="F153" s="142"/>
      <c r="G153" s="142"/>
      <c r="H153" s="77">
        <f t="shared" si="0"/>
        <v>1741.8</v>
      </c>
    </row>
    <row r="154" spans="1:8" s="55" customFormat="1" ht="38.25" x14ac:dyDescent="0.2">
      <c r="A154" s="17" t="s">
        <v>303</v>
      </c>
      <c r="B154" s="17">
        <v>330</v>
      </c>
      <c r="C154" s="84">
        <v>10</v>
      </c>
      <c r="D154" s="30" t="s">
        <v>41</v>
      </c>
      <c r="E154" s="254" t="s">
        <v>202</v>
      </c>
      <c r="F154" s="254"/>
      <c r="G154" s="254"/>
      <c r="H154" s="78">
        <f t="shared" si="0"/>
        <v>1741.8</v>
      </c>
    </row>
    <row r="155" spans="1:8" ht="25.5" x14ac:dyDescent="0.2">
      <c r="A155" s="17" t="s">
        <v>297</v>
      </c>
      <c r="B155" s="17">
        <v>330</v>
      </c>
      <c r="C155" s="84">
        <v>10</v>
      </c>
      <c r="D155" s="30" t="s">
        <v>41</v>
      </c>
      <c r="E155" s="158" t="s">
        <v>202</v>
      </c>
      <c r="F155" s="158"/>
      <c r="G155" s="158"/>
      <c r="H155" s="78">
        <f>H156</f>
        <v>1741.8</v>
      </c>
    </row>
    <row r="156" spans="1:8" x14ac:dyDescent="0.2">
      <c r="A156" s="191" t="s">
        <v>97</v>
      </c>
      <c r="B156" s="27">
        <v>330</v>
      </c>
      <c r="C156" s="124">
        <v>10</v>
      </c>
      <c r="D156" s="33" t="s">
        <v>41</v>
      </c>
      <c r="E156" s="161" t="s">
        <v>202</v>
      </c>
      <c r="F156" s="343" t="s">
        <v>81</v>
      </c>
      <c r="G156" s="343"/>
      <c r="H156" s="79">
        <f>1518+26.6+197.2</f>
        <v>1741.8</v>
      </c>
    </row>
    <row r="157" spans="1:8" hidden="1" x14ac:dyDescent="0.2">
      <c r="A157" s="12" t="s">
        <v>82</v>
      </c>
      <c r="B157" s="12">
        <v>330</v>
      </c>
      <c r="C157" s="4">
        <v>10</v>
      </c>
      <c r="D157" s="2" t="s">
        <v>67</v>
      </c>
      <c r="E157" s="14"/>
      <c r="F157" s="337"/>
      <c r="G157" s="337"/>
      <c r="H157" s="46">
        <f>H158</f>
        <v>0</v>
      </c>
    </row>
    <row r="158" spans="1:8" ht="63.75" hidden="1" x14ac:dyDescent="0.2">
      <c r="A158" s="16" t="s">
        <v>83</v>
      </c>
      <c r="B158" s="12">
        <v>330</v>
      </c>
      <c r="C158" s="21">
        <v>10</v>
      </c>
      <c r="D158" s="19" t="s">
        <v>67</v>
      </c>
      <c r="E158" s="15" t="s">
        <v>84</v>
      </c>
      <c r="F158" s="338"/>
      <c r="G158" s="338"/>
      <c r="H158" s="56">
        <f>H159</f>
        <v>0</v>
      </c>
    </row>
    <row r="159" spans="1:8" hidden="1" x14ac:dyDescent="0.2">
      <c r="A159" s="35" t="s">
        <v>85</v>
      </c>
      <c r="B159" s="12">
        <v>330</v>
      </c>
      <c r="C159" s="42">
        <v>10</v>
      </c>
      <c r="D159" s="24" t="s">
        <v>67</v>
      </c>
      <c r="E159" s="15" t="s">
        <v>86</v>
      </c>
      <c r="F159" s="344" t="s">
        <v>87</v>
      </c>
      <c r="G159" s="344"/>
      <c r="H159" s="57"/>
    </row>
    <row r="160" spans="1:8" hidden="1" x14ac:dyDescent="0.2">
      <c r="A160" s="12" t="s">
        <v>82</v>
      </c>
      <c r="B160" s="12">
        <v>330</v>
      </c>
      <c r="C160" s="4">
        <v>10</v>
      </c>
      <c r="D160" s="2" t="s">
        <v>67</v>
      </c>
      <c r="E160" s="14"/>
      <c r="F160" s="337"/>
      <c r="G160" s="337"/>
      <c r="H160" s="46">
        <f>H164+H171</f>
        <v>0</v>
      </c>
    </row>
    <row r="161" spans="1:8" hidden="1" x14ac:dyDescent="0.2">
      <c r="A161" s="26" t="s">
        <v>56</v>
      </c>
      <c r="B161" s="12">
        <v>330</v>
      </c>
      <c r="C161" s="51">
        <v>10</v>
      </c>
      <c r="D161" s="41" t="s">
        <v>67</v>
      </c>
      <c r="E161" s="3" t="s">
        <v>88</v>
      </c>
      <c r="F161" s="3"/>
      <c r="G161" s="3"/>
      <c r="H161" s="46">
        <f>H162</f>
        <v>0</v>
      </c>
    </row>
    <row r="162" spans="1:8" hidden="1" x14ac:dyDescent="0.2">
      <c r="A162" s="16" t="s">
        <v>58</v>
      </c>
      <c r="B162" s="12">
        <v>330</v>
      </c>
      <c r="C162" s="21">
        <v>10</v>
      </c>
      <c r="D162" s="19" t="s">
        <v>67</v>
      </c>
      <c r="E162" s="15" t="s">
        <v>59</v>
      </c>
      <c r="F162" s="338"/>
      <c r="G162" s="338"/>
      <c r="H162" s="59">
        <f>H163</f>
        <v>0</v>
      </c>
    </row>
    <row r="163" spans="1:8" hidden="1" x14ac:dyDescent="0.2">
      <c r="A163" s="35" t="s">
        <v>89</v>
      </c>
      <c r="B163" s="12">
        <v>330</v>
      </c>
      <c r="C163" s="42">
        <v>10</v>
      </c>
      <c r="D163" s="24" t="s">
        <v>67</v>
      </c>
      <c r="E163" s="25" t="s">
        <v>61</v>
      </c>
      <c r="F163" s="340" t="s">
        <v>90</v>
      </c>
      <c r="G163" s="340"/>
      <c r="H163" s="60"/>
    </row>
    <row r="164" spans="1:8" hidden="1" x14ac:dyDescent="0.2">
      <c r="A164" s="26" t="s">
        <v>91</v>
      </c>
      <c r="B164" s="12">
        <v>330</v>
      </c>
      <c r="C164" s="51">
        <v>10</v>
      </c>
      <c r="D164" s="41" t="s">
        <v>67</v>
      </c>
      <c r="E164" s="3" t="s">
        <v>92</v>
      </c>
      <c r="F164" s="25"/>
      <c r="G164" s="25"/>
      <c r="H164" s="58">
        <f>H165</f>
        <v>0</v>
      </c>
    </row>
    <row r="165" spans="1:8" ht="63.75" hidden="1" x14ac:dyDescent="0.2">
      <c r="A165" s="26" t="s">
        <v>93</v>
      </c>
      <c r="B165" s="12">
        <v>330</v>
      </c>
      <c r="C165" s="51">
        <v>10</v>
      </c>
      <c r="D165" s="41" t="s">
        <v>67</v>
      </c>
      <c r="E165" s="3" t="s">
        <v>94</v>
      </c>
      <c r="F165" s="25"/>
      <c r="G165" s="25"/>
      <c r="H165" s="58">
        <f>H166+H169</f>
        <v>0</v>
      </c>
    </row>
    <row r="166" spans="1:8" ht="40.5" hidden="1" customHeight="1" x14ac:dyDescent="0.2">
      <c r="A166" s="26" t="s">
        <v>95</v>
      </c>
      <c r="B166" s="26">
        <v>330</v>
      </c>
      <c r="C166" s="51">
        <v>10</v>
      </c>
      <c r="D166" s="41" t="s">
        <v>67</v>
      </c>
      <c r="E166" s="3" t="s">
        <v>96</v>
      </c>
      <c r="F166" s="338"/>
      <c r="G166" s="338"/>
      <c r="H166" s="58">
        <f>H167+H168</f>
        <v>0</v>
      </c>
    </row>
    <row r="167" spans="1:8" hidden="1" x14ac:dyDescent="0.2">
      <c r="A167" s="35" t="s">
        <v>97</v>
      </c>
      <c r="B167" s="17">
        <v>330</v>
      </c>
      <c r="C167" s="42">
        <v>10</v>
      </c>
      <c r="D167" s="24" t="s">
        <v>67</v>
      </c>
      <c r="E167" s="34" t="s">
        <v>96</v>
      </c>
      <c r="F167" s="344" t="s">
        <v>81</v>
      </c>
      <c r="G167" s="344"/>
      <c r="H167" s="57"/>
    </row>
    <row r="168" spans="1:8" ht="28.5" hidden="1" customHeight="1" x14ac:dyDescent="0.2">
      <c r="A168" s="35" t="s">
        <v>98</v>
      </c>
      <c r="B168" s="17">
        <v>330</v>
      </c>
      <c r="C168" s="52">
        <v>10</v>
      </c>
      <c r="D168" s="24" t="s">
        <v>67</v>
      </c>
      <c r="E168" s="34" t="s">
        <v>96</v>
      </c>
      <c r="F168" s="24" t="s">
        <v>53</v>
      </c>
      <c r="G168" s="24"/>
      <c r="H168" s="57"/>
    </row>
    <row r="169" spans="1:8" ht="51" hidden="1" x14ac:dyDescent="0.2">
      <c r="A169" s="26" t="s">
        <v>105</v>
      </c>
      <c r="B169" s="26">
        <v>330</v>
      </c>
      <c r="C169" s="51">
        <v>10</v>
      </c>
      <c r="D169" s="41" t="s">
        <v>67</v>
      </c>
      <c r="E169" s="3" t="s">
        <v>107</v>
      </c>
      <c r="F169" s="338"/>
      <c r="G169" s="338"/>
      <c r="H169" s="58">
        <f>H170</f>
        <v>0</v>
      </c>
    </row>
    <row r="170" spans="1:8" hidden="1" x14ac:dyDescent="0.2">
      <c r="A170" s="35" t="s">
        <v>97</v>
      </c>
      <c r="B170" s="17">
        <v>330</v>
      </c>
      <c r="C170" s="42">
        <v>10</v>
      </c>
      <c r="D170" s="24" t="s">
        <v>67</v>
      </c>
      <c r="E170" s="34" t="s">
        <v>107</v>
      </c>
      <c r="F170" s="344" t="s">
        <v>81</v>
      </c>
      <c r="G170" s="344"/>
      <c r="H170" s="57"/>
    </row>
    <row r="171" spans="1:8" hidden="1" x14ac:dyDescent="0.2">
      <c r="A171" s="26" t="s">
        <v>56</v>
      </c>
      <c r="B171" s="12">
        <v>330</v>
      </c>
      <c r="C171" s="51">
        <v>10</v>
      </c>
      <c r="D171" s="41" t="s">
        <v>67</v>
      </c>
      <c r="E171" s="3" t="s">
        <v>88</v>
      </c>
      <c r="F171" s="25"/>
      <c r="G171" s="25"/>
      <c r="H171" s="58">
        <f>H172</f>
        <v>0</v>
      </c>
    </row>
    <row r="172" spans="1:8" hidden="1" x14ac:dyDescent="0.2">
      <c r="A172" s="26" t="s">
        <v>58</v>
      </c>
      <c r="B172" s="26">
        <v>330</v>
      </c>
      <c r="C172" s="51">
        <v>10</v>
      </c>
      <c r="D172" s="41" t="s">
        <v>67</v>
      </c>
      <c r="E172" s="3" t="s">
        <v>61</v>
      </c>
      <c r="F172" s="338"/>
      <c r="G172" s="338"/>
      <c r="H172" s="58">
        <f>H173</f>
        <v>0</v>
      </c>
    </row>
    <row r="173" spans="1:8" hidden="1" x14ac:dyDescent="0.2">
      <c r="A173" s="35" t="s">
        <v>97</v>
      </c>
      <c r="B173" s="17">
        <v>330</v>
      </c>
      <c r="C173" s="42">
        <v>10</v>
      </c>
      <c r="D173" s="24" t="s">
        <v>67</v>
      </c>
      <c r="E173" s="34" t="s">
        <v>61</v>
      </c>
      <c r="F173" s="344" t="s">
        <v>81</v>
      </c>
      <c r="G173" s="344"/>
      <c r="H173" s="57"/>
    </row>
    <row r="174" spans="1:8" hidden="1" x14ac:dyDescent="0.2">
      <c r="A174" s="53" t="s">
        <v>99</v>
      </c>
      <c r="B174" s="12">
        <v>330</v>
      </c>
      <c r="C174" s="54">
        <v>11</v>
      </c>
      <c r="D174" s="41" t="s">
        <v>42</v>
      </c>
      <c r="E174" s="15"/>
      <c r="F174" s="338"/>
      <c r="G174" s="338"/>
      <c r="H174" s="46">
        <f>H175</f>
        <v>0</v>
      </c>
    </row>
    <row r="175" spans="1:8" hidden="1" x14ac:dyDescent="0.2">
      <c r="A175" s="53" t="s">
        <v>100</v>
      </c>
      <c r="B175" s="12">
        <v>330</v>
      </c>
      <c r="C175" s="4">
        <v>11</v>
      </c>
      <c r="D175" s="2" t="s">
        <v>41</v>
      </c>
      <c r="E175" s="14"/>
      <c r="F175" s="337"/>
      <c r="G175" s="337"/>
      <c r="H175" s="46">
        <f>H176</f>
        <v>0</v>
      </c>
    </row>
    <row r="176" spans="1:8" hidden="1" x14ac:dyDescent="0.2">
      <c r="A176" s="12" t="s">
        <v>101</v>
      </c>
      <c r="B176" s="12">
        <v>330</v>
      </c>
      <c r="C176" s="4">
        <v>11</v>
      </c>
      <c r="D176" s="2" t="s">
        <v>41</v>
      </c>
      <c r="E176" s="14" t="s">
        <v>102</v>
      </c>
      <c r="F176" s="337"/>
      <c r="G176" s="337"/>
      <c r="H176" s="46">
        <f>H177</f>
        <v>0</v>
      </c>
    </row>
    <row r="177" spans="1:8" ht="24" hidden="1" customHeight="1" x14ac:dyDescent="0.2">
      <c r="A177" s="16" t="s">
        <v>103</v>
      </c>
      <c r="B177" s="17">
        <v>330</v>
      </c>
      <c r="C177" s="21">
        <v>11</v>
      </c>
      <c r="D177" s="19" t="s">
        <v>41</v>
      </c>
      <c r="E177" s="15" t="s">
        <v>104</v>
      </c>
      <c r="F177" s="338"/>
      <c r="G177" s="338"/>
      <c r="H177" s="56">
        <f>H178</f>
        <v>0</v>
      </c>
    </row>
    <row r="178" spans="1:8" ht="29.25" hidden="1" customHeight="1" x14ac:dyDescent="0.2">
      <c r="A178" s="22" t="s">
        <v>49</v>
      </c>
      <c r="B178" s="17">
        <v>330</v>
      </c>
      <c r="C178" s="42">
        <v>11</v>
      </c>
      <c r="D178" s="24" t="s">
        <v>41</v>
      </c>
      <c r="E178" s="25" t="s">
        <v>104</v>
      </c>
      <c r="F178" s="340">
        <v>200</v>
      </c>
      <c r="G178" s="340"/>
      <c r="H178" s="57"/>
    </row>
    <row r="179" spans="1:8" x14ac:dyDescent="0.2">
      <c r="A179" s="26" t="s">
        <v>82</v>
      </c>
      <c r="B179" s="26">
        <v>330</v>
      </c>
      <c r="C179" s="51">
        <v>10</v>
      </c>
      <c r="D179" s="41" t="s">
        <v>67</v>
      </c>
      <c r="E179" s="213"/>
      <c r="F179" s="213"/>
      <c r="G179" s="213"/>
      <c r="H179" s="58">
        <f>H180+H183</f>
        <v>240</v>
      </c>
    </row>
    <row r="180" spans="1:8" x14ac:dyDescent="0.2">
      <c r="A180" s="26" t="s">
        <v>305</v>
      </c>
      <c r="B180" s="26">
        <v>330</v>
      </c>
      <c r="C180" s="51">
        <v>10</v>
      </c>
      <c r="D180" s="41" t="s">
        <v>67</v>
      </c>
      <c r="E180" s="213" t="s">
        <v>268</v>
      </c>
      <c r="F180" s="213"/>
      <c r="G180" s="213"/>
      <c r="H180" s="58">
        <f>H181</f>
        <v>36</v>
      </c>
    </row>
    <row r="181" spans="1:8" ht="25.5" x14ac:dyDescent="0.2">
      <c r="A181" s="17" t="s">
        <v>304</v>
      </c>
      <c r="B181" s="17">
        <v>330</v>
      </c>
      <c r="C181" s="84">
        <v>10</v>
      </c>
      <c r="D181" s="30" t="s">
        <v>67</v>
      </c>
      <c r="E181" s="215" t="s">
        <v>233</v>
      </c>
      <c r="F181" s="215"/>
      <c r="G181" s="215"/>
      <c r="H181" s="59">
        <f>H182</f>
        <v>36</v>
      </c>
    </row>
    <row r="182" spans="1:8" ht="29.25" customHeight="1" x14ac:dyDescent="0.2">
      <c r="A182" s="22" t="s">
        <v>157</v>
      </c>
      <c r="B182" s="27">
        <v>330</v>
      </c>
      <c r="C182" s="124">
        <v>10</v>
      </c>
      <c r="D182" s="214" t="s">
        <v>67</v>
      </c>
      <c r="E182" s="216" t="s">
        <v>233</v>
      </c>
      <c r="F182" s="212">
        <v>200</v>
      </c>
      <c r="G182" s="212"/>
      <c r="H182" s="57">
        <f>35.2+0.8</f>
        <v>36</v>
      </c>
    </row>
    <row r="183" spans="1:8" x14ac:dyDescent="0.2">
      <c r="A183" s="163" t="s">
        <v>126</v>
      </c>
      <c r="B183" s="163">
        <v>330</v>
      </c>
      <c r="C183" s="164" t="s">
        <v>72</v>
      </c>
      <c r="D183" s="164" t="s">
        <v>67</v>
      </c>
      <c r="E183" s="163" t="s">
        <v>170</v>
      </c>
      <c r="F183" s="163"/>
      <c r="G183" s="163"/>
      <c r="H183" s="180">
        <f>H184</f>
        <v>204</v>
      </c>
    </row>
    <row r="184" spans="1:8" ht="51.75" customHeight="1" x14ac:dyDescent="0.2">
      <c r="A184" s="167" t="s">
        <v>230</v>
      </c>
      <c r="B184" s="162">
        <v>330</v>
      </c>
      <c r="C184" s="165" t="s">
        <v>72</v>
      </c>
      <c r="D184" s="165" t="s">
        <v>67</v>
      </c>
      <c r="E184" s="162" t="s">
        <v>231</v>
      </c>
      <c r="F184" s="162"/>
      <c r="G184" s="162"/>
      <c r="H184" s="181">
        <f>H185</f>
        <v>204</v>
      </c>
    </row>
    <row r="185" spans="1:8" x14ac:dyDescent="0.2">
      <c r="A185" s="168" t="s">
        <v>97</v>
      </c>
      <c r="B185" s="174">
        <v>330</v>
      </c>
      <c r="C185" s="169" t="s">
        <v>72</v>
      </c>
      <c r="D185" s="170" t="s">
        <v>67</v>
      </c>
      <c r="E185" s="171" t="s">
        <v>231</v>
      </c>
      <c r="F185" s="172" t="s">
        <v>81</v>
      </c>
      <c r="G185" s="173">
        <v>408</v>
      </c>
      <c r="H185" s="182">
        <v>204</v>
      </c>
    </row>
    <row r="186" spans="1:8" x14ac:dyDescent="0.2">
      <c r="A186" s="163" t="s">
        <v>267</v>
      </c>
      <c r="B186" s="163">
        <v>330</v>
      </c>
      <c r="C186" s="164">
        <v>10</v>
      </c>
      <c r="D186" s="164" t="s">
        <v>51</v>
      </c>
      <c r="E186" s="163"/>
      <c r="F186" s="163"/>
      <c r="G186" s="163"/>
      <c r="H186" s="180">
        <f>H187</f>
        <v>30.3</v>
      </c>
    </row>
    <row r="187" spans="1:8" x14ac:dyDescent="0.2">
      <c r="A187" s="163" t="s">
        <v>129</v>
      </c>
      <c r="B187" s="163">
        <v>330</v>
      </c>
      <c r="C187" s="164" t="s">
        <v>72</v>
      </c>
      <c r="D187" s="164" t="s">
        <v>51</v>
      </c>
      <c r="E187" s="163" t="s">
        <v>164</v>
      </c>
      <c r="F187" s="163"/>
      <c r="G187" s="163"/>
      <c r="H187" s="180">
        <f>H188+H190</f>
        <v>30.3</v>
      </c>
    </row>
    <row r="188" spans="1:8" ht="63.75" x14ac:dyDescent="0.2">
      <c r="A188" s="175" t="s">
        <v>264</v>
      </c>
      <c r="B188" s="162">
        <v>330</v>
      </c>
      <c r="C188" s="165" t="s">
        <v>72</v>
      </c>
      <c r="D188" s="165" t="s">
        <v>51</v>
      </c>
      <c r="E188" s="162" t="s">
        <v>232</v>
      </c>
      <c r="F188" s="162"/>
      <c r="G188" s="162"/>
      <c r="H188" s="181">
        <f>H189</f>
        <v>30</v>
      </c>
    </row>
    <row r="189" spans="1:8" ht="25.5" x14ac:dyDescent="0.2">
      <c r="A189" s="179" t="s">
        <v>157</v>
      </c>
      <c r="B189" s="176">
        <v>330</v>
      </c>
      <c r="C189" s="177" t="s">
        <v>72</v>
      </c>
      <c r="D189" s="177" t="s">
        <v>51</v>
      </c>
      <c r="E189" s="176" t="s">
        <v>232</v>
      </c>
      <c r="F189" s="178">
        <v>200</v>
      </c>
      <c r="G189" s="176"/>
      <c r="H189" s="182">
        <v>30</v>
      </c>
    </row>
    <row r="190" spans="1:8" ht="63.75" x14ac:dyDescent="0.2">
      <c r="A190" s="167" t="s">
        <v>323</v>
      </c>
      <c r="B190" s="162">
        <v>330</v>
      </c>
      <c r="C190" s="165" t="s">
        <v>72</v>
      </c>
      <c r="D190" s="165" t="s">
        <v>51</v>
      </c>
      <c r="E190" s="162" t="s">
        <v>263</v>
      </c>
      <c r="F190" s="166"/>
      <c r="G190" s="162"/>
      <c r="H190" s="181">
        <f>H191</f>
        <v>0.3</v>
      </c>
    </row>
    <row r="191" spans="1:8" ht="25.5" x14ac:dyDescent="0.2">
      <c r="A191" s="179" t="s">
        <v>157</v>
      </c>
      <c r="B191" s="176">
        <v>330</v>
      </c>
      <c r="C191" s="177" t="s">
        <v>72</v>
      </c>
      <c r="D191" s="177" t="s">
        <v>51</v>
      </c>
      <c r="E191" s="176" t="s">
        <v>263</v>
      </c>
      <c r="F191" s="178">
        <v>200</v>
      </c>
      <c r="G191" s="176"/>
      <c r="H191" s="182">
        <v>0.3</v>
      </c>
    </row>
  </sheetData>
  <mergeCells count="80">
    <mergeCell ref="F77:G77"/>
    <mergeCell ref="F78:G78"/>
    <mergeCell ref="F79:G79"/>
    <mergeCell ref="F80:G80"/>
    <mergeCell ref="F123:G123"/>
    <mergeCell ref="F109:G109"/>
    <mergeCell ref="F90:G90"/>
    <mergeCell ref="F92:G92"/>
    <mergeCell ref="F117:G117"/>
    <mergeCell ref="F122:G122"/>
    <mergeCell ref="F177:G177"/>
    <mergeCell ref="F178:G178"/>
    <mergeCell ref="F151:G151"/>
    <mergeCell ref="F156:G156"/>
    <mergeCell ref="F157:G157"/>
    <mergeCell ref="F158:G158"/>
    <mergeCell ref="F166:G166"/>
    <mergeCell ref="F167:G167"/>
    <mergeCell ref="F162:G162"/>
    <mergeCell ref="F176:G176"/>
    <mergeCell ref="F159:G159"/>
    <mergeCell ref="F175:G175"/>
    <mergeCell ref="F160:G160"/>
    <mergeCell ref="F163:G163"/>
    <mergeCell ref="F172:G172"/>
    <mergeCell ref="F174:G174"/>
    <mergeCell ref="F150:G150"/>
    <mergeCell ref="F105:G105"/>
    <mergeCell ref="F134:G134"/>
    <mergeCell ref="F135:G135"/>
    <mergeCell ref="F169:G169"/>
    <mergeCell ref="F136:G136"/>
    <mergeCell ref="F137:G137"/>
    <mergeCell ref="F139:G139"/>
    <mergeCell ref="F111:G111"/>
    <mergeCell ref="F113:G113"/>
    <mergeCell ref="F170:G170"/>
    <mergeCell ref="F41:G41"/>
    <mergeCell ref="F173:G173"/>
    <mergeCell ref="F88:G88"/>
    <mergeCell ref="F93:G93"/>
    <mergeCell ref="F95:G95"/>
    <mergeCell ref="F96:G96"/>
    <mergeCell ref="F138:G138"/>
    <mergeCell ref="F51:G51"/>
    <mergeCell ref="F83:G83"/>
    <mergeCell ref="F84:G84"/>
    <mergeCell ref="F82:G82"/>
    <mergeCell ref="F86:G86"/>
    <mergeCell ref="F106:G106"/>
    <mergeCell ref="F103:G103"/>
    <mergeCell ref="F104:G104"/>
    <mergeCell ref="F50:G50"/>
    <mergeCell ref="F47:G47"/>
    <mergeCell ref="F48:G48"/>
    <mergeCell ref="F39:G39"/>
    <mergeCell ref="F40:G40"/>
    <mergeCell ref="F42:G42"/>
    <mergeCell ref="F28:G28"/>
    <mergeCell ref="F34:G34"/>
    <mergeCell ref="F35:G35"/>
    <mergeCell ref="F36:G36"/>
    <mergeCell ref="F49:G49"/>
    <mergeCell ref="F13:G13"/>
    <mergeCell ref="F14:G14"/>
    <mergeCell ref="F15:G15"/>
    <mergeCell ref="F16:G16"/>
    <mergeCell ref="F17:G17"/>
    <mergeCell ref="F11:G11"/>
    <mergeCell ref="A8:A9"/>
    <mergeCell ref="C8:C9"/>
    <mergeCell ref="D8:D9"/>
    <mergeCell ref="E8:E9"/>
    <mergeCell ref="B8:B9"/>
    <mergeCell ref="F10:G10"/>
    <mergeCell ref="A6:H6"/>
    <mergeCell ref="F7:G7"/>
    <mergeCell ref="C1:H4"/>
    <mergeCell ref="F8:G9"/>
    <mergeCell ref="C5:H5"/>
  </mergeCells>
  <phoneticPr fontId="0" type="noConversion"/>
  <pageMargins left="1.1811023622047245" right="0" top="0.19685039370078741" bottom="0.15748031496062992" header="0.23622047244094491" footer="0.19685039370078741"/>
  <pageSetup paperSize="9" scale="75" fitToWidth="0" fitToHeight="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5</vt:lpstr>
      <vt:lpstr>'приложение 5'!Область_печати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2020-01-09T09:42:37Z</cp:lastPrinted>
  <dcterms:created xsi:type="dcterms:W3CDTF">2014-02-24T11:06:22Z</dcterms:created>
  <dcterms:modified xsi:type="dcterms:W3CDTF">2020-01-09T09:43:30Z</dcterms:modified>
</cp:coreProperties>
</file>